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 codeName="{E757BCB4-07E6-AE0B-56E0-F0EEF7A6E26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2026_컴활1급_실기_기출문제집(20260420)\02 최신기출유형\03회\"/>
    </mc:Choice>
  </mc:AlternateContent>
  <xr:revisionPtr revIDLastSave="0" documentId="13_ncr:1_{4D9114F6-EE05-44A8-BDCD-BB71897F2647}" xr6:coauthVersionLast="47" xr6:coauthVersionMax="47" xr10:uidLastSave="{00000000-0000-0000-0000-000000000000}"/>
  <bookViews>
    <workbookView xWindow="-108" yWindow="-108" windowWidth="23256" windowHeight="12576" activeTab="6" xr2:uid="{812066B2-97CF-4D81-BA16-AB7A7A7E7780}"/>
  </bookViews>
  <sheets>
    <sheet name="기본작업" sheetId="1" r:id="rId1"/>
    <sheet name="계산작업" sheetId="2" r:id="rId2"/>
    <sheet name="분석작업-1" sheetId="4" r:id="rId3"/>
    <sheet name="분석작업-2" sheetId="5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기본작업!$A$2:$G$20</definedName>
    <definedName name="_xlnm._FilterDatabase" localSheetId="3" hidden="1">'분석작업-2'!$A$3:$G$21</definedName>
    <definedName name="_xleta.COUNT" hidden="1" xlm="1">#NAME?</definedName>
    <definedName name="_xlnm.Criteria" localSheetId="0">기본작업!$A$22:$A$23</definedName>
    <definedName name="_xlnm.Extract" localSheetId="0">기본작업!$A$25:$G$25</definedName>
    <definedName name="_xlnm.Print_Area" localSheetId="0">기본작업!$A$1:$H$21</definedName>
  </definedNames>
  <calcPr calcId="191029"/>
  <pivotCaches>
    <pivotCache cacheId="38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매출현황" name="매출현황" connection="매출현황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2" l="1"/>
  <c r="H26" i="2"/>
  <c r="G26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3" i="2"/>
  <c r="C25" i="2" a="1"/>
  <c r="C25" i="2" s="1"/>
  <c r="C26" i="2" a="1"/>
  <c r="C26" i="2" s="1"/>
  <c r="C27" i="2" a="1"/>
  <c r="C27" i="2" s="1"/>
  <c r="C24" i="2" a="1"/>
  <c r="C24" i="2" s="1"/>
  <c r="B25" i="2" a="1"/>
  <c r="B25" i="2" s="1"/>
  <c r="B26" i="2" a="1"/>
  <c r="B26" i="2" s="1"/>
  <c r="B27" i="2" a="1"/>
  <c r="B27" i="2" s="1"/>
  <c r="B24" i="2" a="1"/>
  <c r="B24" i="2" s="1"/>
  <c r="A23" i="1" l="1"/>
  <c r="H4" i="2" a="1"/>
  <c r="H5" i="2" a="1"/>
  <c r="H9" i="2" a="1"/>
  <c r="H13" i="2" a="1"/>
  <c r="H17" i="2" a="1"/>
  <c r="H8" i="2" a="1"/>
  <c r="H20" i="2" a="1"/>
  <c r="H6" i="2" a="1"/>
  <c r="H14" i="2" a="1"/>
  <c r="H18" i="2" a="1"/>
  <c r="H16" i="2" a="1"/>
  <c r="H10" i="2" a="1"/>
  <c r="H7" i="2" a="1"/>
  <c r="H11" i="2" a="1"/>
  <c r="H15" i="2" a="1"/>
  <c r="H19" i="2" a="1"/>
  <c r="H12" i="2" a="1"/>
  <c r="H3" i="2" a="1"/>
  <c r="H12" i="2" l="1"/>
  <c r="H19" i="2"/>
  <c r="H15" i="2"/>
  <c r="H11" i="2"/>
  <c r="H7" i="2"/>
  <c r="H10" i="2"/>
  <c r="H16" i="2"/>
  <c r="H18" i="2"/>
  <c r="H14" i="2"/>
  <c r="H6" i="2"/>
  <c r="H20" i="2"/>
  <c r="H8" i="2"/>
  <c r="H17" i="2"/>
  <c r="H13" i="2"/>
  <c r="H9" i="2"/>
  <c r="H5" i="2"/>
  <c r="H4" i="2"/>
  <c r="H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CEEDEF8-B2A5-4F4D-9C17-A31527C956EC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E0EC4C45-9A1A-431C-B27C-59281CF00D86}" name="매출현황" type="103" refreshedVersion="8" minRefreshableVersion="5">
    <extLst>
      <ext xmlns:x15="http://schemas.microsoft.com/office/spreadsheetml/2010/11/main" uri="{DE250136-89BD-433C-8126-D09CA5730AF9}">
        <x15:connection id="매출현황" autoDelete="1">
          <x15:textPr prompt="0" codePage="949" sourceFile="D:\2026_컴활1급_실기_기출문제집(20260420)\02 최신기출유형\03회\매출현황.csv" tab="0" comma="1">
            <textFields count="7">
              <textField type="skip"/>
              <textField type="skip"/>
              <textField/>
              <textField/>
              <textField type="skip"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<sst xmlns="http://schemas.openxmlformats.org/spreadsheetml/2006/main" count="359" uniqueCount="74">
  <si>
    <t>담당자</t>
  </si>
  <si>
    <t>매출금액</t>
  </si>
  <si>
    <t>받은금액</t>
  </si>
  <si>
    <t>미수금</t>
  </si>
  <si>
    <t>12AH78</t>
  </si>
  <si>
    <t>합정</t>
  </si>
  <si>
    <t>박수영</t>
  </si>
  <si>
    <t>31BG25</t>
  </si>
  <si>
    <t>강석희</t>
  </si>
  <si>
    <t>장명수</t>
  </si>
  <si>
    <t>12AB58</t>
  </si>
  <si>
    <t>목동</t>
  </si>
  <si>
    <t>민상주</t>
  </si>
  <si>
    <t>노진일</t>
  </si>
  <si>
    <t>김현진</t>
  </si>
  <si>
    <t>15BC80</t>
  </si>
  <si>
    <t>정민호</t>
  </si>
  <si>
    <t>98AG10</t>
  </si>
  <si>
    <t>김승철</t>
  </si>
  <si>
    <t>15CD70</t>
  </si>
  <si>
    <t>신림</t>
  </si>
  <si>
    <t>이선진</t>
  </si>
  <si>
    <t>이만열</t>
  </si>
  <si>
    <t>이미연</t>
  </si>
  <si>
    <t>78CD11</t>
  </si>
  <si>
    <t>김병수</t>
  </si>
  <si>
    <t>신현호</t>
  </si>
  <si>
    <t>백금자</t>
  </si>
  <si>
    <t>구웅희</t>
  </si>
  <si>
    <t>36AB80</t>
  </si>
  <si>
    <t>신촌</t>
  </si>
  <si>
    <t>김민국</t>
  </si>
  <si>
    <t>성은희</t>
  </si>
  <si>
    <t>14AD72</t>
  </si>
  <si>
    <t>박근호</t>
  </si>
  <si>
    <t>35C256</t>
  </si>
  <si>
    <t>정상욱</t>
  </si>
  <si>
    <t>78AU17</t>
  </si>
  <si>
    <t>14BB71</t>
  </si>
  <si>
    <t>78CP90</t>
  </si>
  <si>
    <t>고객명</t>
  </si>
  <si>
    <t>고객코드</t>
  </si>
  <si>
    <t>대리점명</t>
  </si>
  <si>
    <t>유순자</t>
  </si>
  <si>
    <t>12AC77</t>
  </si>
  <si>
    <t>13AG10</t>
  </si>
  <si>
    <t>26AD78</t>
  </si>
  <si>
    <t>채우리</t>
  </si>
  <si>
    <t>손수호</t>
  </si>
  <si>
    <t>[표1]</t>
  </si>
  <si>
    <t>비고</t>
  </si>
  <si>
    <t>할인금액</t>
  </si>
  <si>
    <t>[표2]</t>
  </si>
  <si>
    <t>[표3]</t>
  </si>
  <si>
    <t>매출금액합계</t>
  </si>
  <si>
    <t>최대미수금고객명</t>
  </si>
  <si>
    <t>기타</t>
  </si>
  <si>
    <t>거래건수</t>
  </si>
  <si>
    <t>매출 현황</t>
  </si>
  <si>
    <t>대출만기일</t>
  </si>
  <si>
    <t>홍길동</t>
  </si>
  <si>
    <t>고급</t>
  </si>
  <si>
    <t>현금</t>
  </si>
  <si>
    <t>고객정보현황</t>
  </si>
  <si>
    <t>고객등급</t>
  </si>
  <si>
    <t>결제방식</t>
  </si>
  <si>
    <t>조건</t>
    <phoneticPr fontId="5" type="noConversion"/>
  </si>
  <si>
    <t>총합계</t>
  </si>
  <si>
    <t>합계: 받은금액</t>
  </si>
  <si>
    <t>합계: 미수금</t>
  </si>
  <si>
    <t>전체 합계: 받은금액</t>
  </si>
  <si>
    <t>전체 합계: 미수금</t>
  </si>
  <si>
    <t>값</t>
  </si>
  <si>
    <t>2026년 08월 13일 목요일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</si>
</sst>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8" formatCode="[&gt;0]0.0%;[&lt;=0]&quot;＊&quot;"/>
    <numFmt numFmtId="180" formatCode="mm&quot;월&quot;\ dd&quot;일&quot;\(aaa\)"/>
    <numFmt numFmtId="181" formatCode="#,###,,&quot;백&quot;&quot;만&quot;&quot;원&quot;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/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0" xfId="3" applyFont="1"/>
    <xf numFmtId="41" fontId="6" fillId="0" borderId="1" xfId="1" applyFont="1" applyBorder="1" applyAlignment="1">
      <alignment vertical="center"/>
    </xf>
    <xf numFmtId="0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6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0" fillId="0" borderId="1" xfId="0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2" fontId="12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180" fontId="6" fillId="0" borderId="1" xfId="1" applyNumberFormat="1" applyFont="1" applyBorder="1" applyAlignment="1">
      <alignment horizontal="center" vertical="center"/>
    </xf>
    <xf numFmtId="181" fontId="6" fillId="0" borderId="1" xfId="1" applyNumberFormat="1" applyFont="1" applyBorder="1" applyAlignment="1">
      <alignment vertical="center"/>
    </xf>
    <xf numFmtId="0" fontId="15" fillId="4" borderId="0" xfId="0" applyFont="1" applyFill="1" applyAlignment="1">
      <alignment horizontal="center" vertical="center"/>
    </xf>
  </cellXfs>
  <cellStyles count="4">
    <cellStyle name="쉼표 [0]" xfId="1" builtinId="6"/>
    <cellStyle name="통화 [0]" xfId="2" builtinId="7"/>
    <cellStyle name="표준" xfId="0" builtinId="0"/>
    <cellStyle name="표준_기본작업-2" xfId="3" xr:uid="{81007602-DC90-4707-AB16-2E2CD65E78BD}"/>
  </cellStyles>
  <dxfs count="5">
    <dxf>
      <font>
        <b/>
        <i val="0"/>
        <color rgb="FFFF000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매출금액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'기타작업-1'!$B$3:$B$9</c:f>
              <c:numCache>
                <c:formatCode>"₩"#,##0_);[Red]\("₩"#,##0\)</c:formatCode>
                <c:ptCount val="7"/>
                <c:pt idx="0">
                  <c:v>33000</c:v>
                </c:pt>
                <c:pt idx="1">
                  <c:v>39780</c:v>
                </c:pt>
                <c:pt idx="2">
                  <c:v>50000</c:v>
                </c:pt>
                <c:pt idx="3">
                  <c:v>18000</c:v>
                </c:pt>
                <c:pt idx="4">
                  <c:v>28000</c:v>
                </c:pt>
                <c:pt idx="5">
                  <c:v>26800</c:v>
                </c:pt>
                <c:pt idx="6">
                  <c:v>84000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83391008"/>
        <c:axId val="1983369792"/>
      </c:barChart>
      <c:lineChart>
        <c:grouping val="standard"/>
        <c:varyColors val="0"/>
        <c:ser>
          <c:idx val="1"/>
          <c:order val="1"/>
          <c:tx>
            <c:strRef>
              <c:f>'기타작업-1'!$D$2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'기타작업-1'!$D$3:$D$9</c:f>
              <c:numCache>
                <c:formatCode>"₩"#,##0_);[Red]\("₩"#,##0\)</c:formatCode>
                <c:ptCount val="7"/>
                <c:pt idx="0">
                  <c:v>990</c:v>
                </c:pt>
                <c:pt idx="1">
                  <c:v>7956</c:v>
                </c:pt>
                <c:pt idx="2">
                  <c:v>12500</c:v>
                </c:pt>
                <c:pt idx="3">
                  <c:v>8100</c:v>
                </c:pt>
                <c:pt idx="4">
                  <c:v>2240</c:v>
                </c:pt>
                <c:pt idx="5">
                  <c:v>7772</c:v>
                </c:pt>
                <c:pt idx="6">
                  <c:v>4200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573712"/>
        <c:axId val="968144592"/>
      </c:lineChart>
      <c:catAx>
        <c:axId val="1983391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고객명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69792"/>
        <c:crosses val="autoZero"/>
        <c:auto val="1"/>
        <c:lblAlgn val="ctr"/>
        <c:lblOffset val="100"/>
        <c:noMultiLvlLbl val="0"/>
      </c:catAx>
      <c:valAx>
        <c:axId val="1983369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&quot;₩&quot;#,##0_);[Red]\(&quot;₩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91008"/>
        <c:crosses val="autoZero"/>
        <c:crossBetween val="midCat"/>
      </c:valAx>
      <c:valAx>
        <c:axId val="968144592"/>
        <c:scaling>
          <c:orientation val="minMax"/>
        </c:scaling>
        <c:delete val="0"/>
        <c:axPos val="r"/>
        <c:numFmt formatCode="&quot;₩&quot;#,##0_);[Red]\(&quot;₩&quot;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3573712"/>
        <c:crosses val="max"/>
        <c:crossBetween val="between"/>
      </c:valAx>
      <c:catAx>
        <c:axId val="893573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814459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685799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731520</xdr:colOff>
          <xdr:row>0</xdr:row>
          <xdr:rowOff>182880</xdr:rowOff>
        </xdr:from>
        <xdr:to>
          <xdr:col>5</xdr:col>
          <xdr:colOff>7620</xdr:colOff>
          <xdr:row>3</xdr:row>
          <xdr:rowOff>7620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5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날짜서식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53340</xdr:colOff>
          <xdr:row>0</xdr:row>
          <xdr:rowOff>198120</xdr:rowOff>
        </xdr:from>
        <xdr:to>
          <xdr:col>6</xdr:col>
          <xdr:colOff>0</xdr:colOff>
          <xdr:row>2</xdr:row>
          <xdr:rowOff>213360</xdr:rowOff>
        </xdr:to>
        <xdr:sp macro="" textlink="">
          <xdr:nvSpPr>
            <xdr:cNvPr id="13315" name="Button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5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백만단위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8194" name="cmd고객관리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이정석" refreshedDate="46247.545519212959" backgroundQuery="1" createdVersion="8" refreshedVersion="8" minRefreshableVersion="3" recordCount="0" supportSubquery="1" supportAdvancedDrill="1" xr:uid="{7C5299B4-3B76-4CE3-A1E8-B50105A213D4}">
  <cacheSource type="external" connectionId="1"/>
  <cacheFields count="4">
    <cacheField name="[매출현황].[대리점명].[대리점명]" caption="대리점명" numFmtId="0" level="1">
      <sharedItems count="4">
        <s v="목동"/>
        <s v="신림"/>
        <s v="신촌"/>
        <s v="합정"/>
      </sharedItems>
    </cacheField>
    <cacheField name="[Measures].[합계: 받은금액]" caption="합계: 받은금액" numFmtId="0" hierarchy="6" level="32767"/>
    <cacheField name="[Measures].[합계: 미수금]" caption="합계: 미수금" numFmtId="0" hierarchy="7" level="32767"/>
    <cacheField name="[매출현황].[담당자].[담당자]" caption="담당자" numFmtId="0" hierarchy="1" level="1">
      <sharedItems count="4">
        <s v="강석희"/>
        <s v="김민국"/>
        <s v="민상주"/>
        <s v="이선진"/>
      </sharedItems>
    </cacheField>
  </cacheFields>
  <cacheHierarchies count="8">
    <cacheHierarchy uniqueName="[매출현황].[대리점명]" caption="대리점명" attribute="1" defaultMemberUniqueName="[매출현황].[대리점명].[All]" allUniqueName="[매출현황].[대리점명].[All]" dimensionUniqueName="[매출현황]" displayFolder="" count="2" memberValueDatatype="130" unbalanced="0">
      <fieldsUsage count="2">
        <fieldUsage x="-1"/>
        <fieldUsage x="0"/>
      </fieldsUsage>
    </cacheHierarchy>
    <cacheHierarchy uniqueName="[매출현황].[담당자]" caption="담당자" attribute="1" defaultMemberUniqueName="[매출현황].[담당자].[All]" allUniqueName="[매출현황].[담당자].[All]" dimensionUniqueName="[매출현황]" displayFolder="" count="2" memberValueDatatype="130" unbalanced="0">
      <fieldsUsage count="2">
        <fieldUsage x="-1"/>
        <fieldUsage x="3"/>
      </fieldsUsage>
    </cacheHierarchy>
    <cacheHierarchy uniqueName="[매출현황].[받은금액]" caption="받은금액" attribute="1" defaultMemberUniqueName="[매출현황].[받은금액].[All]" allUniqueName="[매출현황].[받은금액].[All]" dimensionUniqueName="[매출현황]" displayFolder="" count="0" memberValueDatatype="20" unbalanced="0"/>
    <cacheHierarchy uniqueName="[매출현황].[미수금]" caption="미수금" attribute="1" defaultMemberUniqueName="[매출현황].[미수금].[All]" allUniqueName="[매출현황].[미수금].[All]" dimensionUniqueName="[매출현황]" displayFolder="" count="0" memberValueDatatype="20" unbalanced="0"/>
    <cacheHierarchy uniqueName="[Measures].[__XL_Count 매출현황]" caption="__XL_Count 매출현황" measure="1" displayFolder="" measureGroup="매출현황" count="0" hidden="1"/>
    <cacheHierarchy uniqueName="[Measures].[__No measures defined]" caption="__No measures defined" measure="1" displayFolder="" count="0" hidden="1"/>
    <cacheHierarchy uniqueName="[Measures].[합계: 받은금액]" caption="합계: 받은금액" measure="1" displayFolder="" measureGroup="매출현황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미수금]" caption="합계: 미수금" measure="1" displayFolder="" measureGroup="매출현황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매출현황" uniqueName="[매출현황]" caption="매출현황"/>
  </dimensions>
  <measureGroups count="1">
    <measureGroup name="매출현황" caption="매출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6F0523-15C6-4036-AA96-5F3A8C00AAE7}" name="피벗 테이블1" cacheId="38" dataOnRows="1" applyNumberFormats="0" applyBorderFormats="0" applyFontFormats="0" applyPatternFormats="0" applyAlignmentFormats="0" applyWidthHeightFormats="1" dataCaption="값" updatedVersion="8" minRefreshableVersion="3" useAutoFormatting="1" subtotalHiddenItems="1" itemPrintTitles="1" createdVersion="8" indent="0" compact="0" outline="1" outlineData="1" compactData="0" multipleFieldFilters="0">
  <location ref="B2:H17" firstHeaderRow="1" firstDataRow="2" firstDataCol="2"/>
  <pivotFields count="4">
    <pivotField axis="axisRow" compact="0" allDrilled="1" showAll="0" dataSourceSort="1" defaultSubtotal="0" defaultAttributeDrillState="1">
      <items count="4">
        <item x="0"/>
        <item x="1"/>
        <item x="2"/>
        <item x="3"/>
      </items>
    </pivotField>
    <pivotField dataField="1" compact="0" showAll="0" defaultSubtotal="0"/>
    <pivotField dataField="1" compact="0" showAll="0" defaultSubtotal="0"/>
    <pivotField axis="axisCol" compact="0" allDrilled="1" showAll="0" dataSourceSort="1" defaultSubtotal="0" defaultAttributeDrillState="1">
      <items count="4">
        <item x="0"/>
        <item x="1"/>
        <item x="2"/>
        <item x="3"/>
      </items>
    </pivotField>
  </pivotFields>
  <rowFields count="2">
    <field x="0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dataFields count="2">
    <dataField name="합계: 받은금액" fld="1" showDataAs="percentOfCol" baseField="0" baseItem="0" numFmtId="178"/>
    <dataField name="합계: 미수금" fld="2" showDataAs="percentOfCol" baseField="0" baseItem="0" numFmtId="178"/>
  </dataFields>
  <pivotHierarchies count="8"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21" showRowHeaders="1" showColHeaders="1" showRowStripes="1" showColStripes="0" showLastColumn="1"/>
  <rowHierarchiesUsage count="2">
    <rowHierarchyUsage hierarchyUsage="0"/>
    <rowHierarchyUsage hierarchyUsage="-2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매출현황">
        <x15:activeTabTopLevelEntity name="[매출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G32"/>
  <sheetViews>
    <sheetView workbookViewId="0">
      <selection sqref="A1:H21"/>
    </sheetView>
  </sheetViews>
  <sheetFormatPr defaultColWidth="9" defaultRowHeight="15.75" customHeight="1"/>
  <cols>
    <col min="1" max="16384" width="9" style="1"/>
  </cols>
  <sheetData>
    <row r="2" spans="1:7" ht="15.75" customHeight="1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</row>
    <row r="3" spans="1:7" ht="15.75" customHeight="1">
      <c r="A3" s="3" t="s">
        <v>43</v>
      </c>
      <c r="B3" s="3" t="s">
        <v>4</v>
      </c>
      <c r="C3" s="3" t="s">
        <v>5</v>
      </c>
      <c r="D3" s="3" t="s">
        <v>12</v>
      </c>
      <c r="E3" s="4">
        <v>50000</v>
      </c>
      <c r="F3" s="4">
        <v>37500</v>
      </c>
      <c r="G3" s="4">
        <v>12500</v>
      </c>
    </row>
    <row r="4" spans="1:7" ht="15.75" customHeight="1">
      <c r="A4" s="3" t="s">
        <v>6</v>
      </c>
      <c r="B4" s="3" t="s">
        <v>7</v>
      </c>
      <c r="C4" s="3" t="s">
        <v>5</v>
      </c>
      <c r="D4" s="3" t="s">
        <v>8</v>
      </c>
      <c r="E4" s="4">
        <v>60000</v>
      </c>
      <c r="F4" s="4">
        <v>58200</v>
      </c>
      <c r="G4" s="4">
        <v>1800</v>
      </c>
    </row>
    <row r="5" spans="1:7" ht="15.75" customHeight="1">
      <c r="A5" s="3" t="s">
        <v>9</v>
      </c>
      <c r="B5" s="3" t="s">
        <v>10</v>
      </c>
      <c r="C5" s="3" t="s">
        <v>11</v>
      </c>
      <c r="D5" s="3" t="s">
        <v>12</v>
      </c>
      <c r="E5" s="4">
        <v>33000</v>
      </c>
      <c r="F5" s="4">
        <v>32010</v>
      </c>
      <c r="G5" s="4">
        <v>990</v>
      </c>
    </row>
    <row r="6" spans="1:7" ht="15.75" customHeight="1">
      <c r="A6" s="3" t="s">
        <v>13</v>
      </c>
      <c r="B6" s="3" t="s">
        <v>24</v>
      </c>
      <c r="C6" s="3" t="s">
        <v>11</v>
      </c>
      <c r="D6" s="3" t="s">
        <v>8</v>
      </c>
      <c r="E6" s="4">
        <v>21000</v>
      </c>
      <c r="F6" s="4">
        <v>18480</v>
      </c>
      <c r="G6" s="4">
        <v>2520</v>
      </c>
    </row>
    <row r="7" spans="1:7" ht="15.75" customHeight="1">
      <c r="A7" s="3" t="s">
        <v>14</v>
      </c>
      <c r="B7" s="3" t="s">
        <v>15</v>
      </c>
      <c r="C7" s="3" t="s">
        <v>11</v>
      </c>
      <c r="D7" s="3" t="s">
        <v>12</v>
      </c>
      <c r="E7" s="4">
        <v>28000</v>
      </c>
      <c r="F7" s="4">
        <v>25760</v>
      </c>
      <c r="G7" s="4">
        <v>2240</v>
      </c>
    </row>
    <row r="8" spans="1:7" ht="15.75" customHeight="1">
      <c r="A8" s="3" t="s">
        <v>16</v>
      </c>
      <c r="B8" s="3" t="s">
        <v>17</v>
      </c>
      <c r="C8" s="3" t="s">
        <v>5</v>
      </c>
      <c r="D8" s="3" t="s">
        <v>8</v>
      </c>
      <c r="E8" s="4">
        <v>75600</v>
      </c>
      <c r="F8" s="4">
        <v>45360</v>
      </c>
      <c r="G8" s="4">
        <v>30240</v>
      </c>
    </row>
    <row r="9" spans="1:7" ht="15.75" customHeight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t="15.75" customHeight="1">
      <c r="A10" s="3" t="s">
        <v>22</v>
      </c>
      <c r="B10" s="3" t="s">
        <v>44</v>
      </c>
      <c r="C10" s="3" t="s">
        <v>11</v>
      </c>
      <c r="D10" s="3" t="s">
        <v>12</v>
      </c>
      <c r="E10" s="4">
        <v>39780</v>
      </c>
      <c r="F10" s="4">
        <v>31824</v>
      </c>
      <c r="G10" s="4">
        <v>7956</v>
      </c>
    </row>
    <row r="11" spans="1:7" ht="15.75" customHeight="1">
      <c r="A11" s="3" t="s">
        <v>23</v>
      </c>
      <c r="B11" s="3" t="s">
        <v>24</v>
      </c>
      <c r="C11" s="3" t="s">
        <v>11</v>
      </c>
      <c r="D11" s="3" t="s">
        <v>12</v>
      </c>
      <c r="E11" s="4">
        <v>19800</v>
      </c>
      <c r="F11" s="4">
        <v>9504</v>
      </c>
      <c r="G11" s="4">
        <v>10296</v>
      </c>
    </row>
    <row r="12" spans="1:7" ht="15.75" customHeight="1">
      <c r="A12" s="3" t="s">
        <v>25</v>
      </c>
      <c r="B12" s="3" t="s">
        <v>15</v>
      </c>
      <c r="C12" s="3" t="s">
        <v>11</v>
      </c>
      <c r="D12" s="3" t="s">
        <v>12</v>
      </c>
      <c r="E12" s="4">
        <v>26800</v>
      </c>
      <c r="F12" s="4">
        <v>19028</v>
      </c>
      <c r="G12" s="4">
        <v>7772</v>
      </c>
    </row>
    <row r="13" spans="1:7" ht="15.75" customHeight="1">
      <c r="A13" s="3" t="s">
        <v>26</v>
      </c>
      <c r="B13" s="3" t="s">
        <v>45</v>
      </c>
      <c r="C13" s="3" t="s">
        <v>5</v>
      </c>
      <c r="D13" s="3" t="s">
        <v>8</v>
      </c>
      <c r="E13" s="4">
        <v>64000</v>
      </c>
      <c r="F13" s="4">
        <v>42240</v>
      </c>
      <c r="G13" s="4">
        <v>21760</v>
      </c>
    </row>
    <row r="14" spans="1:7" ht="15.75" customHeight="1">
      <c r="A14" s="3" t="s">
        <v>27</v>
      </c>
      <c r="B14" s="3" t="s">
        <v>46</v>
      </c>
      <c r="C14" s="3" t="s">
        <v>20</v>
      </c>
      <c r="D14" s="3" t="s">
        <v>21</v>
      </c>
      <c r="E14" s="4">
        <v>84000</v>
      </c>
      <c r="F14" s="4">
        <v>79800</v>
      </c>
      <c r="G14" s="4">
        <v>4200</v>
      </c>
    </row>
    <row r="15" spans="1:7" ht="15.75" customHeight="1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</row>
    <row r="16" spans="1:7" ht="15.75" customHeight="1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</row>
    <row r="17" spans="1:7" ht="15.75" customHeight="1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</row>
    <row r="18" spans="1:7" ht="15.75" customHeight="1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</row>
    <row r="19" spans="1:7" ht="15.75" customHeight="1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</row>
    <row r="20" spans="1:7" ht="15.75" customHeight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2" spans="1:7" ht="15.75" customHeight="1">
      <c r="A22" s="1" t="s">
        <v>66</v>
      </c>
    </row>
    <row r="23" spans="1:7" ht="15.75" customHeight="1">
      <c r="A23" s="1" t="b">
        <f>AND(OR(MID($B3,3,1)="A",MID($B3,3,1)="B"),$E3&gt;=60000)</f>
        <v>0</v>
      </c>
    </row>
    <row r="25" spans="1:7" ht="15.75" customHeight="1">
      <c r="A25" s="2" t="s">
        <v>40</v>
      </c>
      <c r="B25" s="2" t="s">
        <v>41</v>
      </c>
      <c r="C25" s="2" t="s">
        <v>42</v>
      </c>
      <c r="D25" s="2" t="s">
        <v>0</v>
      </c>
      <c r="E25" s="2" t="s">
        <v>1</v>
      </c>
      <c r="F25" s="2" t="s">
        <v>2</v>
      </c>
      <c r="G25" s="2" t="s">
        <v>3</v>
      </c>
    </row>
    <row r="26" spans="1:7" ht="15.75" customHeight="1">
      <c r="A26" s="3" t="s">
        <v>6</v>
      </c>
      <c r="B26" s="3" t="s">
        <v>7</v>
      </c>
      <c r="C26" s="3" t="s">
        <v>5</v>
      </c>
      <c r="D26" s="3" t="s">
        <v>8</v>
      </c>
      <c r="E26" s="4">
        <v>60000</v>
      </c>
      <c r="F26" s="4">
        <v>58200</v>
      </c>
      <c r="G26" s="4">
        <v>1800</v>
      </c>
    </row>
    <row r="27" spans="1:7" ht="15.75" customHeight="1">
      <c r="A27" s="3" t="s">
        <v>16</v>
      </c>
      <c r="B27" s="3" t="s">
        <v>17</v>
      </c>
      <c r="C27" s="3" t="s">
        <v>5</v>
      </c>
      <c r="D27" s="3" t="s">
        <v>8</v>
      </c>
      <c r="E27" s="4">
        <v>75600</v>
      </c>
      <c r="F27" s="4">
        <v>45360</v>
      </c>
      <c r="G27" s="4">
        <v>30240</v>
      </c>
    </row>
    <row r="28" spans="1:7" ht="15.75" customHeight="1">
      <c r="A28" s="3" t="s">
        <v>26</v>
      </c>
      <c r="B28" s="3" t="s">
        <v>45</v>
      </c>
      <c r="C28" s="3" t="s">
        <v>5</v>
      </c>
      <c r="D28" s="3" t="s">
        <v>8</v>
      </c>
      <c r="E28" s="4">
        <v>64000</v>
      </c>
      <c r="F28" s="4">
        <v>42240</v>
      </c>
      <c r="G28" s="4">
        <v>21760</v>
      </c>
    </row>
    <row r="29" spans="1:7" ht="15.75" customHeight="1">
      <c r="A29" s="3" t="s">
        <v>27</v>
      </c>
      <c r="B29" s="3" t="s">
        <v>46</v>
      </c>
      <c r="C29" s="3" t="s">
        <v>20</v>
      </c>
      <c r="D29" s="3" t="s">
        <v>21</v>
      </c>
      <c r="E29" s="4">
        <v>84000</v>
      </c>
      <c r="F29" s="4">
        <v>79800</v>
      </c>
      <c r="G29" s="4">
        <v>4200</v>
      </c>
    </row>
    <row r="30" spans="1:7" ht="15.75" customHeight="1">
      <c r="A30" s="3" t="s">
        <v>28</v>
      </c>
      <c r="B30" s="3" t="s">
        <v>29</v>
      </c>
      <c r="C30" s="3" t="s">
        <v>30</v>
      </c>
      <c r="D30" s="3" t="s">
        <v>31</v>
      </c>
      <c r="E30" s="4">
        <v>89000</v>
      </c>
      <c r="F30" s="4">
        <v>66750</v>
      </c>
      <c r="G30" s="4">
        <v>22250</v>
      </c>
    </row>
    <row r="31" spans="1:7" ht="15.75" customHeight="1">
      <c r="A31" s="3" t="s">
        <v>32</v>
      </c>
      <c r="B31" s="3" t="s">
        <v>33</v>
      </c>
      <c r="C31" s="3" t="s">
        <v>30</v>
      </c>
      <c r="D31" s="3" t="s">
        <v>31</v>
      </c>
      <c r="E31" s="4">
        <v>110000</v>
      </c>
      <c r="F31" s="4">
        <v>74800</v>
      </c>
      <c r="G31" s="4">
        <v>35200</v>
      </c>
    </row>
    <row r="32" spans="1:7" ht="15.75" customHeight="1">
      <c r="A32" s="3" t="s">
        <v>36</v>
      </c>
      <c r="B32" s="3" t="s">
        <v>37</v>
      </c>
      <c r="C32" s="3" t="s">
        <v>5</v>
      </c>
      <c r="D32" s="3" t="s">
        <v>8</v>
      </c>
      <c r="E32" s="4">
        <v>94000</v>
      </c>
      <c r="F32" s="4">
        <v>58280</v>
      </c>
      <c r="G32" s="4">
        <v>35720</v>
      </c>
    </row>
  </sheetData>
  <phoneticPr fontId="5" type="noConversion"/>
  <conditionalFormatting sqref="A3:G20">
    <cfRule type="expression" dxfId="0" priority="1">
      <formula>AND(LEFT($B3,1)="1",IFERROR(SEARCH("C",$B3),FALSE))</formula>
    </cfRule>
  </conditionalFormatting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&amp;R&amp;N페이지 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J28"/>
  <sheetViews>
    <sheetView topLeftCell="A19" workbookViewId="0">
      <selection activeCell="K22" sqref="K22"/>
    </sheetView>
  </sheetViews>
  <sheetFormatPr defaultRowHeight="17.399999999999999"/>
  <cols>
    <col min="1" max="1" width="10.8984375" customWidth="1"/>
    <col min="2" max="2" width="11.3984375" bestFit="1" customWidth="1"/>
    <col min="3" max="3" width="15" bestFit="1" customWidth="1"/>
  </cols>
  <sheetData>
    <row r="1" spans="1:10">
      <c r="A1" s="5" t="s">
        <v>49</v>
      </c>
      <c r="B1" s="5"/>
      <c r="C1" s="5"/>
      <c r="D1" s="5"/>
      <c r="E1" s="5"/>
      <c r="F1" s="6"/>
      <c r="G1" s="5"/>
      <c r="H1" s="5"/>
      <c r="I1" s="5"/>
      <c r="J1" s="5"/>
    </row>
    <row r="2" spans="1:10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  <c r="H2" s="7" t="s">
        <v>50</v>
      </c>
      <c r="I2" s="7" t="s">
        <v>51</v>
      </c>
    </row>
    <row r="3" spans="1:10">
      <c r="A3" s="3" t="s">
        <v>27</v>
      </c>
      <c r="B3" s="3" t="s">
        <v>46</v>
      </c>
      <c r="C3" s="3" t="s">
        <v>20</v>
      </c>
      <c r="D3" s="3" t="s">
        <v>21</v>
      </c>
      <c r="E3" s="4">
        <v>84000</v>
      </c>
      <c r="F3" s="4">
        <v>79800</v>
      </c>
      <c r="G3" s="4">
        <v>4200</v>
      </c>
      <c r="H3" s="4" t="e" cm="1">
        <f t="array" ref="H3">fn비고(B3)</f>
        <v>#VALUE!</v>
      </c>
      <c r="I3" s="4">
        <f>HLOOKUP($E3+(MATCH(E3,$F$23:$I$23,1))*0,$F$23:$I$25,(C3=$E24)+2)*E3</f>
        <v>3780</v>
      </c>
    </row>
    <row r="4" spans="1:10">
      <c r="A4" s="3" t="s">
        <v>43</v>
      </c>
      <c r="B4" s="3" t="s">
        <v>4</v>
      </c>
      <c r="C4" s="3" t="s">
        <v>5</v>
      </c>
      <c r="D4" s="3" t="s">
        <v>12</v>
      </c>
      <c r="E4" s="4">
        <v>50000</v>
      </c>
      <c r="F4" s="4">
        <v>37500</v>
      </c>
      <c r="G4" s="4">
        <v>12500</v>
      </c>
      <c r="H4" s="4" t="e" cm="1">
        <f t="array" ref="H4">fn비고(B4)</f>
        <v>#VALUE!</v>
      </c>
      <c r="I4" s="4">
        <f t="shared" ref="I4:I20" si="0">HLOOKUP($E4+(MATCH(E4,$F$23:$I$23,1))*0,$F$23:$I$25,(C4=$E25)+2)*E4</f>
        <v>1750.0000000000002</v>
      </c>
    </row>
    <row r="5" spans="1:10">
      <c r="A5" s="3" t="s">
        <v>6</v>
      </c>
      <c r="B5" s="3" t="s">
        <v>7</v>
      </c>
      <c r="C5" s="3" t="s">
        <v>5</v>
      </c>
      <c r="D5" s="3" t="s">
        <v>8</v>
      </c>
      <c r="E5" s="4">
        <v>60000</v>
      </c>
      <c r="F5" s="4">
        <v>58200</v>
      </c>
      <c r="G5" s="4">
        <v>1800</v>
      </c>
      <c r="H5" s="4" t="e" cm="1">
        <f t="array" ref="H5">fn비고(B5)</f>
        <v>#VALUE!</v>
      </c>
      <c r="I5" s="4">
        <f t="shared" si="0"/>
        <v>2700</v>
      </c>
    </row>
    <row r="6" spans="1:10">
      <c r="A6" s="3" t="s">
        <v>9</v>
      </c>
      <c r="B6" s="3" t="s">
        <v>10</v>
      </c>
      <c r="C6" s="3" t="s">
        <v>11</v>
      </c>
      <c r="D6" s="3" t="s">
        <v>12</v>
      </c>
      <c r="E6" s="4">
        <v>33000</v>
      </c>
      <c r="F6" s="4">
        <v>32010</v>
      </c>
      <c r="G6" s="4">
        <v>990</v>
      </c>
      <c r="H6" s="4" t="e" cm="1">
        <f t="array" ref="H6">fn비고(B6)</f>
        <v>#VALUE!</v>
      </c>
      <c r="I6" s="4">
        <f t="shared" si="0"/>
        <v>1155</v>
      </c>
    </row>
    <row r="7" spans="1:10">
      <c r="A7" s="3" t="s">
        <v>13</v>
      </c>
      <c r="B7" s="3" t="s">
        <v>24</v>
      </c>
      <c r="C7" s="3" t="s">
        <v>11</v>
      </c>
      <c r="D7" s="3" t="s">
        <v>8</v>
      </c>
      <c r="E7" s="4">
        <v>21000</v>
      </c>
      <c r="F7" s="4">
        <v>18480</v>
      </c>
      <c r="G7" s="4">
        <v>2520</v>
      </c>
      <c r="H7" s="4" t="e" cm="1">
        <f t="array" ref="H7">fn비고(B7)</f>
        <v>#VALUE!</v>
      </c>
      <c r="I7" s="4">
        <f t="shared" si="0"/>
        <v>525</v>
      </c>
    </row>
    <row r="8" spans="1:10">
      <c r="A8" s="3" t="s">
        <v>14</v>
      </c>
      <c r="B8" s="3" t="s">
        <v>15</v>
      </c>
      <c r="C8" s="3" t="s">
        <v>11</v>
      </c>
      <c r="D8" s="3" t="s">
        <v>12</v>
      </c>
      <c r="E8" s="4">
        <v>28000</v>
      </c>
      <c r="F8" s="4">
        <v>25760</v>
      </c>
      <c r="G8" s="4">
        <v>2240</v>
      </c>
      <c r="H8" s="4" t="e" cm="1">
        <f t="array" ref="H8">fn비고(B8)</f>
        <v>#VALUE!</v>
      </c>
      <c r="I8" s="4">
        <f t="shared" si="0"/>
        <v>980.00000000000011</v>
      </c>
    </row>
    <row r="9" spans="1:10">
      <c r="A9" s="3" t="s">
        <v>16</v>
      </c>
      <c r="B9" s="3" t="s">
        <v>17</v>
      </c>
      <c r="C9" s="3" t="s">
        <v>5</v>
      </c>
      <c r="D9" s="3" t="s">
        <v>8</v>
      </c>
      <c r="E9" s="4">
        <v>75600</v>
      </c>
      <c r="F9" s="4">
        <v>45360</v>
      </c>
      <c r="G9" s="4">
        <v>30240</v>
      </c>
      <c r="H9" s="4" t="e" cm="1">
        <f t="array" ref="H9">fn비고(B9)</f>
        <v>#VALUE!</v>
      </c>
      <c r="I9" s="4">
        <f t="shared" si="0"/>
        <v>3402</v>
      </c>
    </row>
    <row r="10" spans="1:10">
      <c r="A10" s="3" t="s">
        <v>18</v>
      </c>
      <c r="B10" s="3" t="s">
        <v>19</v>
      </c>
      <c r="C10" s="3" t="s">
        <v>20</v>
      </c>
      <c r="D10" s="3" t="s">
        <v>21</v>
      </c>
      <c r="E10" s="4">
        <v>79800</v>
      </c>
      <c r="F10" s="4">
        <v>57456</v>
      </c>
      <c r="G10" s="4">
        <v>22344</v>
      </c>
      <c r="H10" s="4" t="e" cm="1">
        <f t="array" ref="H10">fn비고(B10)</f>
        <v>#VALUE!</v>
      </c>
      <c r="I10" s="4">
        <f t="shared" si="0"/>
        <v>3591</v>
      </c>
    </row>
    <row r="11" spans="1:10">
      <c r="A11" s="3" t="s">
        <v>22</v>
      </c>
      <c r="B11" s="3" t="s">
        <v>44</v>
      </c>
      <c r="C11" s="3" t="s">
        <v>11</v>
      </c>
      <c r="D11" s="3" t="s">
        <v>12</v>
      </c>
      <c r="E11" s="4">
        <v>39780</v>
      </c>
      <c r="F11" s="4">
        <v>31824</v>
      </c>
      <c r="G11" s="4">
        <v>7956</v>
      </c>
      <c r="H11" s="4" t="e" cm="1">
        <f t="array" ref="H11">fn비고(B11)</f>
        <v>#VALUE!</v>
      </c>
      <c r="I11" s="4">
        <f t="shared" si="0"/>
        <v>1392.3000000000002</v>
      </c>
    </row>
    <row r="12" spans="1:10">
      <c r="A12" s="3" t="s">
        <v>23</v>
      </c>
      <c r="B12" s="3" t="s">
        <v>24</v>
      </c>
      <c r="C12" s="3" t="s">
        <v>11</v>
      </c>
      <c r="D12" s="3" t="s">
        <v>12</v>
      </c>
      <c r="E12" s="4">
        <v>19800</v>
      </c>
      <c r="F12" s="4">
        <v>9504</v>
      </c>
      <c r="G12" s="4">
        <v>10296</v>
      </c>
      <c r="H12" s="4" t="e" cm="1">
        <f t="array" ref="H12">fn비고(B12)</f>
        <v>#VALUE!</v>
      </c>
      <c r="I12" s="4">
        <f t="shared" si="0"/>
        <v>495</v>
      </c>
    </row>
    <row r="13" spans="1:10">
      <c r="A13" s="3" t="s">
        <v>25</v>
      </c>
      <c r="B13" s="3" t="s">
        <v>15</v>
      </c>
      <c r="C13" s="3" t="s">
        <v>11</v>
      </c>
      <c r="D13" s="3" t="s">
        <v>12</v>
      </c>
      <c r="E13" s="4">
        <v>26800</v>
      </c>
      <c r="F13" s="4">
        <v>19028</v>
      </c>
      <c r="G13" s="4">
        <v>7772</v>
      </c>
      <c r="H13" s="4" t="e" cm="1">
        <f t="array" ref="H13">fn비고(B13)</f>
        <v>#VALUE!</v>
      </c>
      <c r="I13" s="4">
        <f t="shared" si="0"/>
        <v>938.00000000000011</v>
      </c>
    </row>
    <row r="14" spans="1:10">
      <c r="A14" s="3" t="s">
        <v>26</v>
      </c>
      <c r="B14" s="3" t="s">
        <v>45</v>
      </c>
      <c r="C14" s="3" t="s">
        <v>5</v>
      </c>
      <c r="D14" s="3" t="s">
        <v>8</v>
      </c>
      <c r="E14" s="4">
        <v>64000</v>
      </c>
      <c r="F14" s="4">
        <v>42240</v>
      </c>
      <c r="G14" s="4">
        <v>21760</v>
      </c>
      <c r="H14" s="4" t="e" cm="1">
        <f t="array" ref="H14">fn비고(B14)</f>
        <v>#VALUE!</v>
      </c>
      <c r="I14" s="4">
        <f t="shared" si="0"/>
        <v>2880</v>
      </c>
    </row>
    <row r="15" spans="1:10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  <c r="H15" s="4" t="e" cm="1">
        <f t="array" ref="H15">fn비고(B15)</f>
        <v>#VALUE!</v>
      </c>
      <c r="I15" s="4">
        <f t="shared" si="0"/>
        <v>4005</v>
      </c>
    </row>
    <row r="16" spans="1:10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  <c r="H16" s="4" t="e" cm="1">
        <f t="array" ref="H16">fn비고(B16)</f>
        <v>#VALUE!</v>
      </c>
      <c r="I16" s="4">
        <f t="shared" si="0"/>
        <v>6050</v>
      </c>
    </row>
    <row r="17" spans="1:10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  <c r="H17" s="4" t="e" cm="1">
        <f t="array" ref="H17">fn비고(B17)</f>
        <v>#VALUE!</v>
      </c>
      <c r="I17" s="4">
        <f t="shared" si="0"/>
        <v>6600</v>
      </c>
    </row>
    <row r="18" spans="1:10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  <c r="H18" s="4" t="e" cm="1">
        <f t="array" ref="H18">fn비고(B18)</f>
        <v>#VALUE!</v>
      </c>
      <c r="I18" s="4">
        <f t="shared" si="0"/>
        <v>5170</v>
      </c>
    </row>
    <row r="19" spans="1:10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  <c r="H19" s="4" t="e" cm="1">
        <f t="array" ref="H19">fn비고(B19)</f>
        <v>#VALUE!</v>
      </c>
      <c r="I19" s="4">
        <f t="shared" si="0"/>
        <v>450</v>
      </c>
    </row>
    <row r="20" spans="1:10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  <c r="H20" s="4" t="e" cm="1">
        <f t="array" ref="H20">fn비고(B20)</f>
        <v>#VALUE!</v>
      </c>
      <c r="I20" s="4">
        <f t="shared" si="0"/>
        <v>475</v>
      </c>
    </row>
    <row r="21" spans="1:10">
      <c r="A21" s="5"/>
      <c r="B21" s="8"/>
      <c r="C21" s="8"/>
      <c r="D21" s="5"/>
      <c r="E21" s="5"/>
      <c r="F21" s="5"/>
      <c r="G21" s="5"/>
      <c r="H21" s="5"/>
      <c r="I21" s="5"/>
      <c r="J21" s="5"/>
    </row>
    <row r="22" spans="1:10">
      <c r="A22" s="5" t="s">
        <v>52</v>
      </c>
      <c r="B22" s="8"/>
      <c r="C22" s="8"/>
      <c r="D22" s="5"/>
      <c r="E22" s="5" t="s">
        <v>53</v>
      </c>
      <c r="F22" s="5"/>
      <c r="G22" s="5"/>
      <c r="H22" s="5"/>
      <c r="I22" s="5"/>
      <c r="J22" s="5"/>
    </row>
    <row r="23" spans="1:10">
      <c r="A23" s="2" t="s">
        <v>0</v>
      </c>
      <c r="B23" s="7" t="s">
        <v>54</v>
      </c>
      <c r="C23" s="7" t="s">
        <v>55</v>
      </c>
      <c r="D23" s="5"/>
      <c r="E23" s="2" t="s">
        <v>42</v>
      </c>
      <c r="F23" s="9">
        <v>0</v>
      </c>
      <c r="G23" s="9">
        <v>25000</v>
      </c>
      <c r="H23" s="9">
        <v>60000</v>
      </c>
      <c r="I23" s="9">
        <v>90000</v>
      </c>
      <c r="J23" s="5"/>
    </row>
    <row r="24" spans="1:10">
      <c r="A24" s="3" t="s">
        <v>31</v>
      </c>
      <c r="B24" s="10" t="str" cm="1">
        <f t="array" ref="B24">TEXT(SUM(($D$3:$D$20=$A24)*($E$3:$E$20)),"#,###원")</f>
        <v>319,000원</v>
      </c>
      <c r="C24" s="4" t="str" cm="1">
        <f t="array" ref="C24">INDEX(A3:$G$20,MATCH(MAX(($D$3:$D$20=$A24)*($G$3:$G$20)),$G$3:$G$20,0),1)</f>
        <v>성은희</v>
      </c>
      <c r="D24" s="5"/>
      <c r="E24" s="2" t="s">
        <v>5</v>
      </c>
      <c r="F24" s="11">
        <v>2.5000000000000001E-2</v>
      </c>
      <c r="G24" s="11">
        <v>3.5000000000000003E-2</v>
      </c>
      <c r="H24" s="11">
        <v>4.4999999999999998E-2</v>
      </c>
      <c r="I24" s="11">
        <v>5.5E-2</v>
      </c>
      <c r="J24" s="5"/>
    </row>
    <row r="25" spans="1:10">
      <c r="A25" s="3" t="s">
        <v>8</v>
      </c>
      <c r="B25" s="10" t="str" cm="1">
        <f t="array" ref="B25">TEXT(SUM(($D$3:$D$20=$A25)*($E$3:$E$20)),"#,###원")</f>
        <v>314,600원</v>
      </c>
      <c r="C25" s="4" t="str" cm="1">
        <f t="array" ref="C25">INDEX(A4:$G$20,MATCH(MAX(($D$3:$D$20=$A25)*($G$3:$G$20)),$G$3:$G$20,0),1)</f>
        <v>채우리</v>
      </c>
      <c r="D25" s="5"/>
      <c r="E25" s="2" t="s">
        <v>56</v>
      </c>
      <c r="F25" s="12">
        <v>0.02</v>
      </c>
      <c r="G25" s="12">
        <v>0.03</v>
      </c>
      <c r="H25" s="12">
        <v>0.04</v>
      </c>
      <c r="I25" s="12">
        <v>0.05</v>
      </c>
    </row>
    <row r="26" spans="1:10">
      <c r="A26" s="3" t="s">
        <v>21</v>
      </c>
      <c r="B26" s="10" t="str" cm="1">
        <f t="array" ref="B26">TEXT(SUM(($D$3:$D$20=$A26)*($E$3:$E$20)),"#,###원")</f>
        <v>163,800원</v>
      </c>
      <c r="C26" s="4" t="str" cm="1">
        <f t="array" ref="C26">INDEX(A5:$G$20,MATCH(MAX(($D$3:$D$20=$A26)*($G$3:$G$20)),$G$3:$G$20,0),1)</f>
        <v>이미연</v>
      </c>
      <c r="D26" s="5"/>
      <c r="E26" s="22" t="s">
        <v>57</v>
      </c>
      <c r="F26" s="23"/>
      <c r="G26" s="13">
        <f>COUNTIFS($E$3:$E$20,"&lt;=25000",$D$3:$D$20,"강석희")</f>
        <v>1</v>
      </c>
      <c r="H26" s="13">
        <f>COUNTIFS($E$3:$E$20,"&lt;=60000",$D$3:$D$20,"강석희")</f>
        <v>2</v>
      </c>
      <c r="I26" s="13">
        <f>COUNTIFS($E$3:$E$20,"&lt;=90000",$D$3:$D$20,"강석희")</f>
        <v>4</v>
      </c>
    </row>
    <row r="27" spans="1:10">
      <c r="A27" s="3" t="s">
        <v>12</v>
      </c>
      <c r="B27" s="10" t="str" cm="1">
        <f t="array" ref="B27">TEXT(SUM(($D$3:$D$20=$A27)*($E$3:$E$20)),"#,###원")</f>
        <v>234,380원</v>
      </c>
      <c r="C27" s="4" t="str" cm="1">
        <f t="array" ref="C27">INDEX(A6:$G$20,MATCH(MAX(($D$3:$D$20=$A27)*($G$3:$G$20)),$G$3:$G$20,0),1)</f>
        <v>노진일</v>
      </c>
      <c r="D27" s="5"/>
      <c r="E27" s="5"/>
    </row>
    <row r="28" spans="1:10">
      <c r="D28" s="5"/>
      <c r="E28" s="5"/>
    </row>
  </sheetData>
  <mergeCells count="1">
    <mergeCell ref="E26:F26"/>
  </mergeCells>
  <phoneticPr fontId="1" type="noConversion"/>
  <conditionalFormatting sqref="B21:B22">
    <cfRule type="expression" dxfId="4" priority="3" stopIfTrue="1">
      <formula>(YEAR(TODAY())-(LEFT($D21,2)+1900))&lt;=30</formula>
    </cfRule>
  </conditionalFormatting>
  <conditionalFormatting sqref="C21:C22">
    <cfRule type="expression" dxfId="3" priority="4" stopIfTrue="1">
      <formula>(YEAR(TODAY())-(LEFT($D21,2)+1900))&lt;=30</formula>
    </cfRule>
  </conditionalFormatting>
  <conditionalFormatting sqref="B21:B22">
    <cfRule type="expression" dxfId="2" priority="2" stopIfTrue="1">
      <formula>(YEAR(TODAY())-(LEFT($D21,2)+1900))&lt;=30</formula>
    </cfRule>
  </conditionalFormatting>
  <conditionalFormatting sqref="C21:C22">
    <cfRule type="expression" dxfId="1" priority="1" stopIfTrue="1">
      <formula>(YEAR(TODAY())-(LEFT($D21,2)+1900))&lt;=30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B2:H17"/>
  <sheetViews>
    <sheetView topLeftCell="A22" workbookViewId="0">
      <selection activeCell="B2" sqref="B2"/>
    </sheetView>
  </sheetViews>
  <sheetFormatPr defaultRowHeight="17.399999999999999"/>
  <cols>
    <col min="1" max="1" width="3.09765625" customWidth="1"/>
    <col min="2" max="2" width="18.19921875" bestFit="1" customWidth="1"/>
    <col min="3" max="3" width="13.5" bestFit="1" customWidth="1"/>
    <col min="4" max="7" width="8.796875" bestFit="1" customWidth="1"/>
    <col min="8" max="8" width="7.5" bestFit="1" customWidth="1"/>
  </cols>
  <sheetData>
    <row r="2" spans="2:8">
      <c r="D2" s="26" t="s">
        <v>0</v>
      </c>
    </row>
    <row r="3" spans="2:8">
      <c r="B3" s="26" t="s">
        <v>42</v>
      </c>
      <c r="C3" s="26" t="s">
        <v>72</v>
      </c>
      <c r="D3" t="s">
        <v>8</v>
      </c>
      <c r="E3" t="s">
        <v>31</v>
      </c>
      <c r="F3" t="s">
        <v>12</v>
      </c>
      <c r="G3" t="s">
        <v>21</v>
      </c>
      <c r="H3" t="s">
        <v>67</v>
      </c>
    </row>
    <row r="4" spans="2:8">
      <c r="B4" t="s">
        <v>11</v>
      </c>
      <c r="D4" s="27"/>
      <c r="E4" s="27"/>
      <c r="F4" s="27"/>
      <c r="G4" s="27"/>
      <c r="H4" s="27"/>
    </row>
    <row r="5" spans="2:8">
      <c r="C5" t="s">
        <v>68</v>
      </c>
      <c r="D5" s="27">
        <v>8.3033788641265274E-2</v>
      </c>
      <c r="E5" s="27">
        <v>0</v>
      </c>
      <c r="F5" s="27">
        <v>0.79052151762970913</v>
      </c>
      <c r="G5" s="27">
        <v>0</v>
      </c>
      <c r="H5" s="27">
        <v>0.2044985697523716</v>
      </c>
    </row>
    <row r="6" spans="2:8">
      <c r="C6" t="s">
        <v>69</v>
      </c>
      <c r="D6" s="27">
        <v>2.7379400260756193E-2</v>
      </c>
      <c r="E6" s="27">
        <v>0</v>
      </c>
      <c r="F6" s="27">
        <v>0.77422151578643161</v>
      </c>
      <c r="G6" s="27">
        <v>0</v>
      </c>
      <c r="H6" s="27">
        <v>0.18197419385881203</v>
      </c>
    </row>
    <row r="7" spans="2:8">
      <c r="B7" t="s">
        <v>20</v>
      </c>
      <c r="D7" s="27"/>
      <c r="E7" s="27"/>
      <c r="F7" s="27"/>
      <c r="G7" s="27"/>
      <c r="H7" s="27"/>
    </row>
    <row r="8" spans="2:8">
      <c r="C8" t="s">
        <v>68</v>
      </c>
      <c r="D8" s="27">
        <v>0</v>
      </c>
      <c r="E8" s="27">
        <v>0</v>
      </c>
      <c r="F8" s="27">
        <v>0</v>
      </c>
      <c r="G8" s="27">
        <v>1</v>
      </c>
      <c r="H8" s="27">
        <v>0.17543348389916946</v>
      </c>
    </row>
    <row r="9" spans="2:8">
      <c r="C9" t="s">
        <v>69</v>
      </c>
      <c r="D9" s="27">
        <v>0</v>
      </c>
      <c r="E9" s="27">
        <v>0</v>
      </c>
      <c r="F9" s="27">
        <v>0</v>
      </c>
      <c r="G9" s="27">
        <v>1</v>
      </c>
      <c r="H9" s="27">
        <v>0.10643228895179592</v>
      </c>
    </row>
    <row r="10" spans="2:8">
      <c r="B10" t="s">
        <v>30</v>
      </c>
      <c r="D10" s="27"/>
      <c r="E10" s="27"/>
      <c r="F10" s="27"/>
      <c r="G10" s="27"/>
      <c r="H10" s="27"/>
    </row>
    <row r="11" spans="2:8">
      <c r="C11" t="s">
        <v>68</v>
      </c>
      <c r="D11" s="27">
        <v>0</v>
      </c>
      <c r="E11" s="27">
        <v>1</v>
      </c>
      <c r="F11" s="27">
        <v>0</v>
      </c>
      <c r="G11" s="27">
        <v>0</v>
      </c>
      <c r="H11" s="27">
        <v>0.31129294896866239</v>
      </c>
    </row>
    <row r="12" spans="2:8">
      <c r="C12" t="s">
        <v>69</v>
      </c>
      <c r="D12" s="27">
        <v>0</v>
      </c>
      <c r="E12" s="27">
        <v>1</v>
      </c>
      <c r="F12" s="27">
        <v>0</v>
      </c>
      <c r="G12" s="27">
        <v>0</v>
      </c>
      <c r="H12" s="27">
        <v>0.30252848860055015</v>
      </c>
    </row>
    <row r="13" spans="2:8">
      <c r="B13" t="s">
        <v>5</v>
      </c>
      <c r="D13" s="27"/>
      <c r="E13" s="27"/>
      <c r="F13" s="27"/>
      <c r="G13" s="27"/>
      <c r="H13" s="27"/>
    </row>
    <row r="14" spans="2:8">
      <c r="C14" t="s">
        <v>68</v>
      </c>
      <c r="D14" s="27">
        <v>0.91696621135873468</v>
      </c>
      <c r="E14" s="27">
        <v>0</v>
      </c>
      <c r="F14" s="27">
        <v>0.20947848237029093</v>
      </c>
      <c r="G14" s="27">
        <v>0</v>
      </c>
      <c r="H14" s="27">
        <v>0.30877499737979658</v>
      </c>
    </row>
    <row r="15" spans="2:8">
      <c r="C15" t="s">
        <v>69</v>
      </c>
      <c r="D15" s="27">
        <v>0.97262059973924375</v>
      </c>
      <c r="E15" s="27">
        <v>0</v>
      </c>
      <c r="F15" s="27">
        <v>0.22577848421356839</v>
      </c>
      <c r="G15" s="27">
        <v>0</v>
      </c>
      <c r="H15" s="27">
        <v>0.40906502858884192</v>
      </c>
    </row>
    <row r="16" spans="2:8">
      <c r="B16" t="s">
        <v>70</v>
      </c>
      <c r="D16" s="27">
        <v>1</v>
      </c>
      <c r="E16" s="27">
        <v>1</v>
      </c>
      <c r="F16" s="27">
        <v>1</v>
      </c>
      <c r="G16" s="27">
        <v>1</v>
      </c>
      <c r="H16" s="27">
        <v>1</v>
      </c>
    </row>
    <row r="17" spans="2:8">
      <c r="B17" t="s">
        <v>71</v>
      </c>
      <c r="D17" s="27">
        <v>1</v>
      </c>
      <c r="E17" s="27">
        <v>1</v>
      </c>
      <c r="F17" s="27">
        <v>1</v>
      </c>
      <c r="G17" s="27">
        <v>1</v>
      </c>
      <c r="H17" s="27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 filterMode="1"/>
  <dimension ref="A2:G21"/>
  <sheetViews>
    <sheetView workbookViewId="0">
      <selection activeCell="I5" sqref="I5"/>
    </sheetView>
  </sheetViews>
  <sheetFormatPr defaultRowHeight="17.399999999999999"/>
  <cols>
    <col min="2" max="2" width="11" customWidth="1"/>
    <col min="3" max="3" width="10.19921875" customWidth="1"/>
    <col min="4" max="4" width="9.09765625" bestFit="1" customWidth="1"/>
    <col min="5" max="5" width="9.8984375" customWidth="1"/>
    <col min="6" max="6" width="9.69921875" customWidth="1"/>
    <col min="7" max="7" width="9.09765625" customWidth="1"/>
    <col min="8" max="8" width="9.09765625" bestFit="1" customWidth="1"/>
  </cols>
  <sheetData>
    <row r="2" spans="1:7">
      <c r="A2" s="14" t="s">
        <v>49</v>
      </c>
    </row>
    <row r="3" spans="1:7">
      <c r="A3" s="2" t="s">
        <v>40</v>
      </c>
      <c r="B3" s="2" t="s">
        <v>41</v>
      </c>
      <c r="C3" s="2" t="s">
        <v>42</v>
      </c>
      <c r="D3" s="2" t="s">
        <v>0</v>
      </c>
      <c r="E3" s="2" t="s">
        <v>1</v>
      </c>
      <c r="F3" s="2" t="s">
        <v>2</v>
      </c>
      <c r="G3" s="2" t="s">
        <v>3</v>
      </c>
    </row>
    <row r="4" spans="1:7">
      <c r="A4" s="3" t="s">
        <v>34</v>
      </c>
      <c r="B4" s="3" t="s">
        <v>35</v>
      </c>
      <c r="C4" s="3" t="s">
        <v>30</v>
      </c>
      <c r="D4" s="3" t="s">
        <v>31</v>
      </c>
      <c r="E4" s="4">
        <v>120000</v>
      </c>
      <c r="F4" s="4">
        <v>102000</v>
      </c>
      <c r="G4" s="4">
        <v>18000</v>
      </c>
    </row>
    <row r="5" spans="1:7">
      <c r="A5" s="3" t="s">
        <v>32</v>
      </c>
      <c r="B5" s="3" t="s">
        <v>33</v>
      </c>
      <c r="C5" s="3" t="s">
        <v>30</v>
      </c>
      <c r="D5" s="3" t="s">
        <v>31</v>
      </c>
      <c r="E5" s="4">
        <v>110000</v>
      </c>
      <c r="F5" s="4">
        <v>74800</v>
      </c>
      <c r="G5" s="4">
        <v>35200</v>
      </c>
    </row>
    <row r="6" spans="1:7">
      <c r="A6" s="3" t="s">
        <v>36</v>
      </c>
      <c r="B6" s="3" t="s">
        <v>37</v>
      </c>
      <c r="C6" s="3" t="s">
        <v>5</v>
      </c>
      <c r="D6" s="3" t="s">
        <v>8</v>
      </c>
      <c r="E6" s="4">
        <v>94000</v>
      </c>
      <c r="F6" s="4">
        <v>58280</v>
      </c>
      <c r="G6" s="4">
        <v>35720</v>
      </c>
    </row>
    <row r="7" spans="1:7">
      <c r="A7" s="3" t="s">
        <v>28</v>
      </c>
      <c r="B7" s="3" t="s">
        <v>29</v>
      </c>
      <c r="C7" s="3" t="s">
        <v>30</v>
      </c>
      <c r="D7" s="3" t="s">
        <v>31</v>
      </c>
      <c r="E7" s="4">
        <v>89000</v>
      </c>
      <c r="F7" s="4">
        <v>66750</v>
      </c>
      <c r="G7" s="4">
        <v>22250</v>
      </c>
    </row>
    <row r="8" spans="1:7" hidden="1">
      <c r="A8" s="3" t="s">
        <v>27</v>
      </c>
      <c r="B8" s="3" t="s">
        <v>46</v>
      </c>
      <c r="C8" s="3" t="s">
        <v>20</v>
      </c>
      <c r="D8" s="3" t="s">
        <v>21</v>
      </c>
      <c r="E8" s="4">
        <v>84000</v>
      </c>
      <c r="F8" s="4">
        <v>79800</v>
      </c>
      <c r="G8" s="4">
        <v>4200</v>
      </c>
    </row>
    <row r="9" spans="1:7" hidden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idden="1">
      <c r="A10" s="3" t="s">
        <v>16</v>
      </c>
      <c r="B10" s="3" t="s">
        <v>17</v>
      </c>
      <c r="C10" s="3" t="s">
        <v>5</v>
      </c>
      <c r="D10" s="3" t="s">
        <v>8</v>
      </c>
      <c r="E10" s="4">
        <v>75600</v>
      </c>
      <c r="F10" s="4">
        <v>45360</v>
      </c>
      <c r="G10" s="4">
        <v>30240</v>
      </c>
    </row>
    <row r="11" spans="1:7" hidden="1">
      <c r="A11" s="3" t="s">
        <v>26</v>
      </c>
      <c r="B11" s="3" t="s">
        <v>45</v>
      </c>
      <c r="C11" s="3" t="s">
        <v>5</v>
      </c>
      <c r="D11" s="3" t="s">
        <v>8</v>
      </c>
      <c r="E11" s="4">
        <v>64000</v>
      </c>
      <c r="F11" s="4">
        <v>42240</v>
      </c>
      <c r="G11" s="4">
        <v>21760</v>
      </c>
    </row>
    <row r="12" spans="1:7" hidden="1">
      <c r="A12" s="3" t="s">
        <v>6</v>
      </c>
      <c r="B12" s="3" t="s">
        <v>7</v>
      </c>
      <c r="C12" s="3" t="s">
        <v>5</v>
      </c>
      <c r="D12" s="3" t="s">
        <v>8</v>
      </c>
      <c r="E12" s="4">
        <v>60000</v>
      </c>
      <c r="F12" s="4">
        <v>58200</v>
      </c>
      <c r="G12" s="4">
        <v>1800</v>
      </c>
    </row>
    <row r="13" spans="1:7" hidden="1">
      <c r="A13" s="3" t="s">
        <v>43</v>
      </c>
      <c r="B13" s="3" t="s">
        <v>4</v>
      </c>
      <c r="C13" s="3" t="s">
        <v>5</v>
      </c>
      <c r="D13" s="3" t="s">
        <v>12</v>
      </c>
      <c r="E13" s="4">
        <v>50000</v>
      </c>
      <c r="F13" s="4">
        <v>37500</v>
      </c>
      <c r="G13" s="4">
        <v>12500</v>
      </c>
    </row>
    <row r="14" spans="1:7" hidden="1">
      <c r="A14" s="3" t="s">
        <v>22</v>
      </c>
      <c r="B14" s="3" t="s">
        <v>44</v>
      </c>
      <c r="C14" s="3" t="s">
        <v>11</v>
      </c>
      <c r="D14" s="3" t="s">
        <v>12</v>
      </c>
      <c r="E14" s="4">
        <v>39780</v>
      </c>
      <c r="F14" s="4">
        <v>31824</v>
      </c>
      <c r="G14" s="4">
        <v>7956</v>
      </c>
    </row>
    <row r="15" spans="1:7" hidden="1">
      <c r="A15" s="3" t="s">
        <v>9</v>
      </c>
      <c r="B15" s="3" t="s">
        <v>10</v>
      </c>
      <c r="C15" s="3" t="s">
        <v>5</v>
      </c>
      <c r="D15" s="3" t="s">
        <v>12</v>
      </c>
      <c r="E15" s="4">
        <v>33000</v>
      </c>
      <c r="F15" s="4">
        <v>32010</v>
      </c>
      <c r="G15" s="4">
        <v>990</v>
      </c>
    </row>
    <row r="16" spans="1:7" hidden="1">
      <c r="A16" s="3" t="s">
        <v>14</v>
      </c>
      <c r="B16" s="3" t="s">
        <v>15</v>
      </c>
      <c r="C16" s="3" t="s">
        <v>11</v>
      </c>
      <c r="D16" s="3" t="s">
        <v>12</v>
      </c>
      <c r="E16" s="4">
        <v>28000</v>
      </c>
      <c r="F16" s="4">
        <v>25760</v>
      </c>
      <c r="G16" s="4">
        <v>2240</v>
      </c>
    </row>
    <row r="17" spans="1:7" hidden="1">
      <c r="A17" s="3" t="s">
        <v>25</v>
      </c>
      <c r="B17" s="3" t="s">
        <v>15</v>
      </c>
      <c r="C17" s="3" t="s">
        <v>11</v>
      </c>
      <c r="D17" s="3" t="s">
        <v>12</v>
      </c>
      <c r="E17" s="4">
        <v>26800</v>
      </c>
      <c r="F17" s="4">
        <v>19028</v>
      </c>
      <c r="G17" s="4">
        <v>7772</v>
      </c>
    </row>
    <row r="18" spans="1:7" hidden="1">
      <c r="A18" s="3" t="s">
        <v>13</v>
      </c>
      <c r="B18" s="3" t="s">
        <v>24</v>
      </c>
      <c r="C18" s="3" t="s">
        <v>20</v>
      </c>
      <c r="D18" s="3" t="s">
        <v>8</v>
      </c>
      <c r="E18" s="4">
        <v>21000</v>
      </c>
      <c r="F18" s="4">
        <v>18480</v>
      </c>
      <c r="G18" s="4">
        <v>2520</v>
      </c>
    </row>
    <row r="19" spans="1:7" hidden="1">
      <c r="A19" s="3" t="s">
        <v>23</v>
      </c>
      <c r="B19" s="3" t="s">
        <v>24</v>
      </c>
      <c r="C19" s="3" t="s">
        <v>11</v>
      </c>
      <c r="D19" s="3" t="s">
        <v>12</v>
      </c>
      <c r="E19" s="4">
        <v>19800</v>
      </c>
      <c r="F19" s="4">
        <v>9504</v>
      </c>
      <c r="G19" s="4">
        <v>10296</v>
      </c>
    </row>
    <row r="20" spans="1:7" hidden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1" spans="1:7" hidden="1">
      <c r="A21" s="3" t="s">
        <v>47</v>
      </c>
      <c r="B21" s="3" t="s">
        <v>38</v>
      </c>
      <c r="C21" s="3" t="s">
        <v>11</v>
      </c>
      <c r="D21" s="3" t="s">
        <v>12</v>
      </c>
      <c r="E21" s="4">
        <v>18000</v>
      </c>
      <c r="F21" s="4">
        <v>9900</v>
      </c>
      <c r="G21" s="4">
        <v>8100</v>
      </c>
    </row>
  </sheetData>
  <autoFilter ref="A3:G21" xr:uid="{311AF66B-F4D9-46E0-8DC0-0AA75B8EF461}">
    <filterColumn colId="4">
      <top10 percent="1" val="25" filterVal="89000"/>
    </filterColumn>
    <sortState xmlns:xlrd2="http://schemas.microsoft.com/office/spreadsheetml/2017/richdata2" ref="A4:G21">
      <sortCondition descending="1" ref="E3:E21"/>
    </sortState>
  </autoFilter>
  <phoneticPr fontId="5" type="noConversion"/>
  <dataValidations count="1">
    <dataValidation type="custom" imeMode="halfAlpha" operator="equal" allowBlank="1" showInputMessage="1" promptTitle="입력방법" prompt="6자로_x000a_입력하세요!" sqref="B4:B21" xr:uid="{BC90AC8B-CA74-4660-BAD4-634A73294589}">
      <formula1>LEN(B4)=6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A1:D9"/>
  <sheetViews>
    <sheetView topLeftCell="A13" workbookViewId="0">
      <selection activeCell="L19" sqref="L19"/>
    </sheetView>
  </sheetViews>
  <sheetFormatPr defaultRowHeight="17.399999999999999"/>
  <cols>
    <col min="1" max="1" width="11.59765625" bestFit="1" customWidth="1"/>
    <col min="2" max="4" width="9.5" customWidth="1"/>
  </cols>
  <sheetData>
    <row r="1" spans="1:4">
      <c r="A1" s="15" t="s">
        <v>49</v>
      </c>
      <c r="B1" s="15" t="s">
        <v>58</v>
      </c>
      <c r="C1" s="15"/>
      <c r="D1" s="15"/>
    </row>
    <row r="2" spans="1:4">
      <c r="A2" s="16" t="s">
        <v>40</v>
      </c>
      <c r="B2" s="16" t="s">
        <v>1</v>
      </c>
      <c r="C2" s="16" t="s">
        <v>2</v>
      </c>
      <c r="D2" s="16" t="s">
        <v>3</v>
      </c>
    </row>
    <row r="3" spans="1:4">
      <c r="A3" s="16" t="s">
        <v>9</v>
      </c>
      <c r="B3" s="17">
        <v>33000</v>
      </c>
      <c r="C3" s="17">
        <v>32010</v>
      </c>
      <c r="D3" s="17">
        <v>990</v>
      </c>
    </row>
    <row r="4" spans="1:4">
      <c r="A4" s="16" t="s">
        <v>22</v>
      </c>
      <c r="B4" s="17">
        <v>39780</v>
      </c>
      <c r="C4" s="17">
        <v>31824</v>
      </c>
      <c r="D4" s="17">
        <v>7956</v>
      </c>
    </row>
    <row r="5" spans="1:4">
      <c r="A5" s="16" t="s">
        <v>43</v>
      </c>
      <c r="B5" s="17">
        <v>50000</v>
      </c>
      <c r="C5" s="17">
        <v>37500</v>
      </c>
      <c r="D5" s="17">
        <v>12500</v>
      </c>
    </row>
    <row r="6" spans="1:4">
      <c r="A6" s="16" t="s">
        <v>47</v>
      </c>
      <c r="B6" s="17">
        <v>18000</v>
      </c>
      <c r="C6" s="17">
        <v>9900</v>
      </c>
      <c r="D6" s="17">
        <v>8100</v>
      </c>
    </row>
    <row r="7" spans="1:4">
      <c r="A7" s="16" t="s">
        <v>14</v>
      </c>
      <c r="B7" s="17">
        <v>28000</v>
      </c>
      <c r="C7" s="17">
        <v>25760</v>
      </c>
      <c r="D7" s="17">
        <v>2240</v>
      </c>
    </row>
    <row r="8" spans="1:4">
      <c r="A8" s="16" t="s">
        <v>25</v>
      </c>
      <c r="B8" s="17">
        <v>26800</v>
      </c>
      <c r="C8" s="17">
        <v>19028</v>
      </c>
      <c r="D8" s="17">
        <v>7772</v>
      </c>
    </row>
    <row r="9" spans="1:4">
      <c r="A9" s="16" t="s">
        <v>27</v>
      </c>
      <c r="B9" s="17">
        <v>84000</v>
      </c>
      <c r="C9" s="17">
        <v>79800</v>
      </c>
      <c r="D9" s="17">
        <v>4200</v>
      </c>
    </row>
  </sheetData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B4:F23"/>
  <sheetViews>
    <sheetView workbookViewId="0">
      <selection activeCell="F4" sqref="F4"/>
    </sheetView>
  </sheetViews>
  <sheetFormatPr defaultRowHeight="17.399999999999999"/>
  <cols>
    <col min="1" max="1" width="3.19921875" customWidth="1"/>
    <col min="3" max="3" width="11.8984375" bestFit="1" customWidth="1"/>
    <col min="4" max="4" width="9.69921875" customWidth="1"/>
    <col min="5" max="5" width="9.09765625" customWidth="1"/>
    <col min="6" max="6" width="9.09765625" bestFit="1" customWidth="1"/>
  </cols>
  <sheetData>
    <row r="4" spans="2:6">
      <c r="B4" s="14" t="s">
        <v>49</v>
      </c>
    </row>
    <row r="5" spans="2:6">
      <c r="B5" s="2" t="s">
        <v>40</v>
      </c>
      <c r="C5" s="2" t="s">
        <v>59</v>
      </c>
      <c r="D5" s="2" t="s">
        <v>1</v>
      </c>
      <c r="E5" s="2" t="s">
        <v>2</v>
      </c>
      <c r="F5" s="2" t="s">
        <v>3</v>
      </c>
    </row>
    <row r="6" spans="2:6">
      <c r="B6" s="3" t="s">
        <v>28</v>
      </c>
      <c r="C6" s="28">
        <v>43850</v>
      </c>
      <c r="D6" s="29">
        <v>89000000</v>
      </c>
      <c r="E6" s="29">
        <v>66750000</v>
      </c>
      <c r="F6" s="29">
        <v>22250000</v>
      </c>
    </row>
    <row r="7" spans="2:6">
      <c r="B7" s="3" t="s">
        <v>25</v>
      </c>
      <c r="C7" s="28">
        <v>43910</v>
      </c>
      <c r="D7" s="29">
        <v>26800000</v>
      </c>
      <c r="E7" s="29">
        <v>19028000</v>
      </c>
      <c r="F7" s="29">
        <v>7772000</v>
      </c>
    </row>
    <row r="8" spans="2:6">
      <c r="B8" s="3" t="s">
        <v>18</v>
      </c>
      <c r="C8" s="28">
        <v>43927</v>
      </c>
      <c r="D8" s="29">
        <v>79800000</v>
      </c>
      <c r="E8" s="29">
        <v>57456000</v>
      </c>
      <c r="F8" s="29">
        <v>22344000</v>
      </c>
    </row>
    <row r="9" spans="2:6">
      <c r="B9" s="3" t="s">
        <v>14</v>
      </c>
      <c r="C9" s="28">
        <v>43927</v>
      </c>
      <c r="D9" s="29">
        <v>28000000</v>
      </c>
      <c r="E9" s="29">
        <v>25760000</v>
      </c>
      <c r="F9" s="29">
        <v>2240000</v>
      </c>
    </row>
    <row r="10" spans="2:6">
      <c r="B10" s="3" t="s">
        <v>13</v>
      </c>
      <c r="C10" s="28">
        <v>43933</v>
      </c>
      <c r="D10" s="29">
        <v>21000000</v>
      </c>
      <c r="E10" s="29">
        <v>18480000</v>
      </c>
      <c r="F10" s="29">
        <v>2520000</v>
      </c>
    </row>
    <row r="11" spans="2:6">
      <c r="B11" s="3" t="s">
        <v>34</v>
      </c>
      <c r="C11" s="28">
        <v>43936</v>
      </c>
      <c r="D11" s="29">
        <v>120000000</v>
      </c>
      <c r="E11" s="29">
        <v>102000000</v>
      </c>
      <c r="F11" s="29">
        <v>18000000</v>
      </c>
    </row>
    <row r="12" spans="2:6">
      <c r="B12" s="3" t="s">
        <v>6</v>
      </c>
      <c r="C12" s="28">
        <v>43941</v>
      </c>
      <c r="D12" s="29">
        <v>60000000</v>
      </c>
      <c r="E12" s="29">
        <v>58200000</v>
      </c>
      <c r="F12" s="29">
        <v>1800000</v>
      </c>
    </row>
    <row r="13" spans="2:6">
      <c r="B13" s="3" t="s">
        <v>27</v>
      </c>
      <c r="C13" s="28">
        <v>43942</v>
      </c>
      <c r="D13" s="29">
        <v>84000000</v>
      </c>
      <c r="E13" s="29">
        <v>79800000</v>
      </c>
      <c r="F13" s="29">
        <v>4200000</v>
      </c>
    </row>
    <row r="14" spans="2:6">
      <c r="B14" s="3" t="s">
        <v>32</v>
      </c>
      <c r="C14" s="28">
        <v>43943</v>
      </c>
      <c r="D14" s="29">
        <v>110000000</v>
      </c>
      <c r="E14" s="29">
        <v>74800000</v>
      </c>
      <c r="F14" s="29">
        <v>35200000</v>
      </c>
    </row>
    <row r="15" spans="2:6">
      <c r="B15" s="3" t="s">
        <v>48</v>
      </c>
      <c r="C15" s="28">
        <v>43944</v>
      </c>
      <c r="D15" s="29">
        <v>19000000</v>
      </c>
      <c r="E15" s="29">
        <v>13490000</v>
      </c>
      <c r="F15" s="29">
        <v>5510000</v>
      </c>
    </row>
    <row r="16" spans="2:6">
      <c r="B16" s="3" t="s">
        <v>26</v>
      </c>
      <c r="C16" s="28">
        <v>43946</v>
      </c>
      <c r="D16" s="29">
        <v>64000000</v>
      </c>
      <c r="E16" s="29">
        <v>42240000</v>
      </c>
      <c r="F16" s="29">
        <v>21760000</v>
      </c>
    </row>
    <row r="17" spans="2:6">
      <c r="B17" s="3" t="s">
        <v>43</v>
      </c>
      <c r="C17" s="28">
        <v>43971</v>
      </c>
      <c r="D17" s="29">
        <v>50000000</v>
      </c>
      <c r="E17" s="29">
        <v>37500000</v>
      </c>
      <c r="F17" s="29">
        <v>12500000</v>
      </c>
    </row>
    <row r="18" spans="2:6">
      <c r="B18" s="3" t="s">
        <v>22</v>
      </c>
      <c r="C18" s="28">
        <v>44002</v>
      </c>
      <c r="D18" s="29">
        <v>39780000</v>
      </c>
      <c r="E18" s="29">
        <v>31824000</v>
      </c>
      <c r="F18" s="29">
        <v>7956000</v>
      </c>
    </row>
    <row r="19" spans="2:6">
      <c r="B19" s="3" t="s">
        <v>23</v>
      </c>
      <c r="C19" s="28">
        <v>44094</v>
      </c>
      <c r="D19" s="29">
        <v>19800000</v>
      </c>
      <c r="E19" s="29">
        <v>9504000</v>
      </c>
      <c r="F19" s="29">
        <v>10296000</v>
      </c>
    </row>
    <row r="20" spans="2:6">
      <c r="B20" s="3" t="s">
        <v>9</v>
      </c>
      <c r="C20" s="28">
        <v>44124</v>
      </c>
      <c r="D20" s="29">
        <v>33000000</v>
      </c>
      <c r="E20" s="29">
        <v>32010000</v>
      </c>
      <c r="F20" s="29">
        <v>990000</v>
      </c>
    </row>
    <row r="21" spans="2:6">
      <c r="B21" s="3" t="s">
        <v>16</v>
      </c>
      <c r="C21" s="28">
        <v>44124</v>
      </c>
      <c r="D21" s="29">
        <v>75600000</v>
      </c>
      <c r="E21" s="29">
        <v>45360000</v>
      </c>
      <c r="F21" s="29">
        <v>30240000</v>
      </c>
    </row>
    <row r="22" spans="2:6">
      <c r="B22" s="3" t="s">
        <v>36</v>
      </c>
      <c r="C22" s="28">
        <v>44155</v>
      </c>
      <c r="D22" s="29">
        <v>94000000</v>
      </c>
      <c r="E22" s="29">
        <v>58280000</v>
      </c>
      <c r="F22" s="29">
        <v>35720000</v>
      </c>
    </row>
    <row r="23" spans="2:6">
      <c r="B23" s="3" t="s">
        <v>47</v>
      </c>
      <c r="C23" s="28">
        <v>44185</v>
      </c>
      <c r="D23" s="29">
        <v>18000000</v>
      </c>
      <c r="E23" s="29">
        <v>9900000</v>
      </c>
      <c r="F23" s="29">
        <v>8100000</v>
      </c>
    </row>
  </sheetData>
  <phoneticPr fontId="5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3" name="Button 1">
              <controlPr defaultSize="0" print="0" autoFill="0" autoPict="0" macro="[0]!날짜서식">
                <anchor moveWithCells="1" sizeWithCells="1">
                  <from>
                    <xdr:col>3</xdr:col>
                    <xdr:colOff>731520</xdr:colOff>
                    <xdr:row>0</xdr:row>
                    <xdr:rowOff>182880</xdr:rowOff>
                  </from>
                  <to>
                    <xdr:col>5</xdr:col>
                    <xdr:colOff>7620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4" name="Button 3">
              <controlPr defaultSize="0" print="0" autoFill="0" autoPict="0" macro="[0]!백만단위">
                <anchor moveWithCells="1" sizeWithCells="1">
                  <from>
                    <xdr:col>5</xdr:col>
                    <xdr:colOff>53340</xdr:colOff>
                    <xdr:row>0</xdr:row>
                    <xdr:rowOff>198120</xdr:rowOff>
                  </from>
                  <to>
                    <xdr:col>6</xdr:col>
                    <xdr:colOff>0</xdr:colOff>
                    <xdr:row>2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E16"/>
  <sheetViews>
    <sheetView tabSelected="1" workbookViewId="0">
      <selection activeCell="H9" sqref="H9"/>
    </sheetView>
  </sheetViews>
  <sheetFormatPr defaultRowHeight="17.399999999999999"/>
  <cols>
    <col min="1" max="5" width="12.5" customWidth="1"/>
  </cols>
  <sheetData>
    <row r="1" spans="1:5" ht="21">
      <c r="A1" s="24" t="s">
        <v>63</v>
      </c>
      <c r="B1" s="24"/>
      <c r="C1" s="24"/>
      <c r="D1" s="24"/>
      <c r="E1" s="18"/>
    </row>
    <row r="2" spans="1:5">
      <c r="A2" s="18"/>
      <c r="B2" s="19"/>
      <c r="C2" s="18"/>
      <c r="D2" s="30" t="s">
        <v>73</v>
      </c>
      <c r="E2" s="25"/>
    </row>
    <row r="3" spans="1:5">
      <c r="A3" s="18"/>
      <c r="B3" s="18"/>
      <c r="C3" s="18"/>
      <c r="D3" s="19"/>
      <c r="E3" s="19"/>
    </row>
    <row r="4" spans="1:5">
      <c r="A4" s="20" t="s">
        <v>40</v>
      </c>
      <c r="B4" s="20" t="s">
        <v>64</v>
      </c>
      <c r="C4" s="20" t="s">
        <v>1</v>
      </c>
      <c r="D4" s="20" t="s">
        <v>65</v>
      </c>
      <c r="E4" s="20" t="s">
        <v>51</v>
      </c>
    </row>
    <row r="5" spans="1:5">
      <c r="A5" s="21" t="s">
        <v>60</v>
      </c>
      <c r="B5" s="21" t="s">
        <v>61</v>
      </c>
      <c r="C5" s="21">
        <v>50000</v>
      </c>
      <c r="D5" s="21" t="s">
        <v>62</v>
      </c>
      <c r="E5" s="21">
        <v>5000</v>
      </c>
    </row>
    <row r="6" spans="1:5">
      <c r="A6" s="21"/>
      <c r="B6" s="21"/>
      <c r="C6" s="21"/>
      <c r="D6" s="21"/>
      <c r="E6" s="21"/>
    </row>
    <row r="7" spans="1:5">
      <c r="A7" s="21"/>
      <c r="B7" s="21"/>
      <c r="C7" s="21"/>
      <c r="D7" s="21"/>
      <c r="E7" s="21"/>
    </row>
    <row r="8" spans="1:5">
      <c r="A8" s="21"/>
      <c r="B8" s="21"/>
      <c r="C8" s="21"/>
      <c r="D8" s="21"/>
      <c r="E8" s="21"/>
    </row>
    <row r="9" spans="1:5">
      <c r="A9" s="21"/>
      <c r="B9" s="21"/>
      <c r="C9" s="21"/>
      <c r="D9" s="21"/>
      <c r="E9" s="21"/>
    </row>
    <row r="10" spans="1:5">
      <c r="A10" s="21"/>
      <c r="B10" s="21"/>
      <c r="C10" s="21"/>
      <c r="D10" s="21"/>
      <c r="E10" s="21"/>
    </row>
    <row r="11" spans="1:5">
      <c r="A11" s="21"/>
      <c r="B11" s="21"/>
      <c r="C11" s="21"/>
      <c r="D11" s="21"/>
      <c r="E11" s="21"/>
    </row>
    <row r="12" spans="1:5">
      <c r="A12" s="21"/>
      <c r="B12" s="21"/>
      <c r="C12" s="21"/>
      <c r="D12" s="21"/>
      <c r="E12" s="21"/>
    </row>
    <row r="13" spans="1:5">
      <c r="A13" s="21"/>
      <c r="B13" s="21"/>
      <c r="C13" s="21"/>
      <c r="D13" s="21"/>
      <c r="E13" s="21"/>
    </row>
    <row r="14" spans="1:5">
      <c r="A14" s="21"/>
      <c r="B14" s="21"/>
      <c r="C14" s="21"/>
      <c r="D14" s="21"/>
      <c r="E14" s="21"/>
    </row>
    <row r="15" spans="1:5">
      <c r="A15" s="21"/>
      <c r="B15" s="21"/>
      <c r="C15" s="21"/>
      <c r="D15" s="21"/>
      <c r="E15" s="21"/>
    </row>
    <row r="16" spans="1:5">
      <c r="A16" s="21"/>
      <c r="B16" s="21"/>
      <c r="C16" s="21"/>
      <c r="D16" s="21"/>
      <c r="E16" s="21"/>
    </row>
  </sheetData>
  <mergeCells count="2">
    <mergeCell ref="A1:D1"/>
    <mergeCell ref="D2:E2"/>
  </mergeCells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4" r:id="rId3" name="cmd고객관리">
          <controlPr defaultSize="0" autoLine="0" r:id="rId4">
            <anchor moveWithCells="1">
              <from>
                <xdr:col>6</xdr:col>
                <xdr:colOff>0</xdr:colOff>
                <xdr:row>1</xdr:row>
                <xdr:rowOff>0</xdr:rowOff>
              </from>
              <to>
                <xdr:col>7</xdr:col>
                <xdr:colOff>15240</xdr:colOff>
                <xdr:row>2</xdr:row>
                <xdr:rowOff>198120</xdr:rowOff>
              </to>
            </anchor>
          </controlPr>
        </control>
      </mc:Choice>
      <mc:Fallback>
        <control shapeId="8194" r:id="rId3" name="cmd고객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정석 이</cp:lastModifiedBy>
  <cp:lastPrinted>2026-08-13T03:03:54Z</cp:lastPrinted>
  <dcterms:created xsi:type="dcterms:W3CDTF">2023-08-09T00:13:15Z</dcterms:created>
  <dcterms:modified xsi:type="dcterms:W3CDTF">2026-08-13T04:31:17Z</dcterms:modified>
</cp:coreProperties>
</file>