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이상목\Desktop\02 최신기출유형\01회\"/>
    </mc:Choice>
  </mc:AlternateContent>
  <xr:revisionPtr revIDLastSave="0" documentId="13_ncr:1_{BC763860-0B8E-4793-9C99-3FA52B23D4DE}" xr6:coauthVersionLast="47" xr6:coauthVersionMax="47" xr10:uidLastSave="{00000000-0000-0000-0000-000000000000}"/>
  <bookViews>
    <workbookView xWindow="-108" yWindow="-108" windowWidth="30936" windowHeight="16776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eta.OR" hidden="1" xlm="1">#NAME?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3" l="1" a="1"/>
  <c r="L4" i="3" a="1"/>
  <c r="L5" i="3" a="1"/>
  <c r="L6" i="3" a="1"/>
  <c r="L7" i="3" a="1"/>
  <c r="L8" i="3" a="1"/>
  <c r="L9" i="3" a="1"/>
  <c r="L10" i="3" a="1"/>
  <c r="L11" i="3" a="1"/>
  <c r="L12" i="3" a="1"/>
  <c r="L13" i="3" a="1"/>
  <c r="L14" i="3" a="1"/>
  <c r="L15" i="3" a="1"/>
  <c r="L16" i="3" a="1"/>
  <c r="L17" i="3" a="1"/>
  <c r="L18" i="3" a="1"/>
  <c r="L19" i="3" a="1"/>
  <c r="L20" i="3" a="1"/>
  <c r="L21" i="3" a="1"/>
  <c r="L22" i="3" a="1"/>
  <c r="L23" i="3" a="1"/>
  <c r="L24" i="3" a="1"/>
  <c r="L25" i="3" a="1"/>
  <c r="L26" i="3" a="1"/>
  <c r="L27" i="3" a="1"/>
  <c r="L28" i="3" a="1"/>
  <c r="L29" i="3" a="1"/>
  <c r="L30" i="3" a="1"/>
  <c r="L31" i="3" a="1"/>
  <c r="L32" i="3" a="1"/>
  <c r="L33" i="3" a="1"/>
  <c r="L34" i="3" a="1"/>
  <c r="L35" i="3" a="1"/>
  <c r="L3" i="3" a="1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A28" i="1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031BE9-B7DE-470A-9000-C5173B8C9784}" name="MS Access Database_Query" type="1" refreshedVersion="8" background="1">
    <dbPr connection="DSN=MS Access Database;DBQ=C:\Users\이상목\Desktop\02 최신기출유형\01회\저축현황.accdb;DefaultDir=C:\Users\이상목\Desktop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`C:\Users\이상목\Desktop\02 최신기출유형\01회\저축현황.accdb`.가입자별저축 가입자별저축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<sst xmlns="http://schemas.openxmlformats.org/spreadsheetml/2006/main" count="956" uniqueCount="80">
  <si>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</si>
  <si>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</si>
  <si>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</si>
  <si>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</si>
  <si>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</si>
  <si>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</si>
  <si>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</si>
  <si>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</si>
  <si>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</si>
  <si>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</si>
  <si>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</si>
  <si>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</si>
  <si>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</si>
  <si>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</si>
  <si>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</si>
  <si>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</si>
  <si>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</si>
  <si>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</si>
  <si>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</si>
  <si>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</si>
  <si>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</si>
  <si>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</si>
  <si>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</si>
  <si>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</si>
  <si>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</si>
  <si>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</si>
  <si>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</si>
  <si>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</si>
  <si>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</si>
  <si>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</si>
  <si>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</si>
  <si>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</si>
  <si>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</si>
  <si>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</si>
  <si>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</si>
  <si>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</si>
  <si>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</si>
  <si>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</si>
  <si>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</si>
  <si>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</si>
  <si>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</si>
  <si>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</si>
  <si>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</si>
  <si>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</si>
  <si>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</si>
  <si>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</si>
  <si>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</si>
  <si>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</si>
  <si>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</si>
  <si>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</si>
  <si>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</si>
  <si>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</si>
  <si>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</si>
  <si>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</si>
  <si>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</si>
  <si>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</si>
  <si>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</si>
  <si>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</si>
  <si>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</si>
  <si>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</si>
  <si>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</si>
  <si>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</si>
  <si>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</si>
  <si>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</si>
  <si>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</si>
  <si>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</si>
  <si>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</si>
  <si>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</si>
  <si>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</si>
  <si>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</si>
  <si>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전체 평균 : 연이율</t>
  </si>
  <si>
    <t>평균 : 연이율</t>
  </si>
  <si>
    <t>전체 평균 : 월불입액</t>
  </si>
  <si>
    <t>평균 : 월불입액</t>
  </si>
  <si>
    <t>값</t>
  </si>
  <si>
    <t>가입시간</t>
  </si>
  <si>
    <t>가입시간2</t>
  </si>
  <si>
    <t>오전</t>
  </si>
  <si>
    <t>오후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</si>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</sst>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1" formatCode="[Red][&gt;=0.03]&quot;★&quot;0.0%;[Blue][&gt;=0.025]&quot;☆&quot;0.0%;0.0%;&quot;※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42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7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궁서" panose="02030600000101010101" pitchFamily="18" charset="-127"/>
                <a:cs typeface="+mn-cs"/>
              </a:defRPr>
            </a:pPr>
            <a:r>
              <a:rPr lang="ko-KR" altLang="en-US" sz="2000" baseline="0"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0C5-442F-97C9-A2198F3506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731520</xdr:colOff>
          <xdr:row>1</xdr:row>
          <xdr:rowOff>152400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상목" refreshedDate="46303.892870949072" backgroundQuery="1" createdVersion="8" refreshedVersion="8" minRefreshableVersion="3" recordCount="33" xr:uid="{EF3A764A-86FE-4F31-AA98-F9D6BAF3CDD6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FFDFE1-EB3F-40CC-88A1-EAC3DD3882FE}" name="피벗 테이블3" cacheId="13" dataOnRows="1" applyNumberFormats="0" applyBorderFormats="0" applyFontFormats="0" applyPatternFormats="0" applyAlignmentFormats="0" applyWidthHeightFormats="1" dataCaption="값" updatedVersion="8" minRefreshableVersion="3" showDrill="0" useAutoFormatting="1" itemPrintTitles="1" createdVersion="8" indent="0" compact="0" outline="1" outlineData="1" compactData="0" multipleFieldFilters="0" fieldListSortAscending="1">
  <location ref="B4:H13" firstHeaderRow="1" firstDataRow="2" firstDataCol="3" rowPageCount="1" colPageCount="1"/>
  <pivotFields count="6">
    <pivotField axis="axisRow"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2"/>
        <item h="1" x="3"/>
        <item x="1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3">
        <item n="오전" sd="0" x="0"/>
        <item n="오후" sd="0" x="1"/>
        <item t="default"/>
      </items>
    </pivotField>
  </pivotFields>
  <rowFields count="3">
    <field x="5"/>
    <field x="0"/>
    <field x="-2"/>
  </rowFields>
  <rowItems count="8">
    <i>
      <x/>
    </i>
    <i r="2">
      <x/>
    </i>
    <i r="2" i="1">
      <x v="1"/>
    </i>
    <i>
      <x v="1"/>
    </i>
    <i r="2">
      <x/>
    </i>
    <i r="2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0" numFmtId="41"/>
    <dataField name="평균 : 연이율" fld="4" subtotal="average" baseField="5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45"/>
  <sheetViews>
    <sheetView workbookViewId="0">
      <selection activeCell="L21" sqref="L21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t="s">
        <v>68</v>
      </c>
    </row>
    <row r="28" spans="1:9" x14ac:dyDescent="0.4">
      <c r="A28" t="b">
        <f>OR(AND(LEFT($D3,2)="청약",$B3="여"),AND($E3="여의도",$F3&gt;=150000))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  <row r="38" spans="1:9" x14ac:dyDescent="0.4">
      <c r="A38" s="57"/>
      <c r="B38" s="57"/>
      <c r="C38" s="58"/>
      <c r="D38" s="57"/>
      <c r="E38" s="57"/>
      <c r="F38" s="59"/>
      <c r="G38" s="57"/>
      <c r="H38" s="60"/>
      <c r="I38" s="61"/>
    </row>
    <row r="39" spans="1:9" x14ac:dyDescent="0.4">
      <c r="A39" s="57"/>
      <c r="B39" s="57"/>
      <c r="C39" s="58"/>
      <c r="D39" s="57"/>
      <c r="E39" s="57"/>
      <c r="F39" s="59"/>
      <c r="G39" s="57"/>
      <c r="H39" s="60"/>
      <c r="I39" s="61"/>
    </row>
    <row r="40" spans="1:9" x14ac:dyDescent="0.4">
      <c r="A40" s="57"/>
      <c r="B40" s="57"/>
      <c r="C40" s="58"/>
      <c r="D40" s="57"/>
      <c r="E40" s="57"/>
      <c r="F40" s="59"/>
      <c r="G40" s="57"/>
      <c r="H40" s="60"/>
      <c r="I40" s="61"/>
    </row>
    <row r="41" spans="1:9" x14ac:dyDescent="0.4">
      <c r="A41" s="57"/>
      <c r="B41" s="57"/>
      <c r="C41" s="58"/>
      <c r="D41" s="57"/>
      <c r="E41" s="57"/>
      <c r="F41" s="59"/>
      <c r="G41" s="57"/>
      <c r="H41" s="60"/>
      <c r="I41" s="61"/>
    </row>
    <row r="42" spans="1:9" x14ac:dyDescent="0.4">
      <c r="A42" s="57"/>
      <c r="B42" s="57"/>
      <c r="C42" s="58"/>
      <c r="D42" s="57"/>
      <c r="E42" s="57"/>
      <c r="F42" s="59"/>
      <c r="G42" s="57"/>
      <c r="H42" s="60"/>
      <c r="I42" s="61"/>
    </row>
    <row r="43" spans="1:9" x14ac:dyDescent="0.4">
      <c r="A43" s="57"/>
      <c r="B43" s="57"/>
      <c r="C43" s="58"/>
      <c r="D43" s="57"/>
      <c r="E43" s="57"/>
      <c r="F43" s="59"/>
      <c r="G43" s="57"/>
      <c r="H43" s="60"/>
      <c r="I43" s="61"/>
    </row>
    <row r="44" spans="1:9" x14ac:dyDescent="0.4">
      <c r="A44" s="57"/>
      <c r="B44" s="57"/>
      <c r="C44" s="58"/>
      <c r="D44" s="57"/>
      <c r="E44" s="57"/>
      <c r="F44" s="59"/>
      <c r="G44" s="57"/>
      <c r="H44" s="60"/>
      <c r="I44" s="61"/>
    </row>
    <row r="45" spans="1:9" x14ac:dyDescent="0.4">
      <c r="A45" s="57"/>
      <c r="B45" s="57"/>
      <c r="C45" s="58"/>
      <c r="D45" s="57"/>
      <c r="E45" s="57"/>
      <c r="F45" s="59"/>
      <c r="G45" s="57"/>
      <c r="H45" s="60"/>
      <c r="I45" s="61"/>
    </row>
  </sheetData>
  <phoneticPr fontId="1" type="noConversion"/>
  <conditionalFormatting sqref="A3:I25">
    <cfRule type="expression" dxfId="6" priority="1">
      <formula>AND(MOD(MONTH($C3),2)&gt;0,DATE(2019,1,1)&lt;=$C3)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16" workbookViewId="0">
      <selection activeCell="K25" sqref="K25"/>
    </sheetView>
  </sheetViews>
  <sheetFormatPr defaultRowHeight="17.399999999999999" x14ac:dyDescent="0.4"/>
  <cols>
    <col min="1" max="1" width="10.19921875" customWidth="1"/>
    <col min="3" max="3" width="12.09765625" customWidth="1"/>
    <col min="4" max="4" width="10.19921875" customWidth="1"/>
    <col min="6" max="7" width="10.19921875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">
      <c r="A27" t="s">
        <v>44</v>
      </c>
    </row>
    <row r="28" spans="1:9" x14ac:dyDescent="0.4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r:id="rId1"/>
  <headerFooter differentOddEven="1">
    <oddHeader>&amp;L&amp;P&amp; 페이지</oddHeader>
    <evenHeader>&amp;R&amp;P &amp;페이지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abSelected="1" topLeftCell="A19" workbookViewId="0">
      <selection activeCell="F40" sqref="F40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5.3984375" bestFit="1" customWidth="1"/>
    <col min="11" max="11" width="13" bestFit="1" customWidth="1"/>
    <col min="12" max="12" width="23.69921875" customWidth="1"/>
    <col min="15" max="15" width="12.59765625" bestFit="1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INDEX($B$40:$E$42,MATCH($D3,$A$40:$A$42,0),MATCH(YEAR($C3),$B$38:$E$38,1))</f>
        <v>0.02</v>
      </c>
      <c r="J3" s="7">
        <f>ROUNDUP(FV($I3/12,$G3,-$F3,,IF($H3="월말",0,1)),1000)</f>
        <v>15926359.2381013</v>
      </c>
      <c r="K3" s="1" t="str">
        <f ca="1">TEXT(QUOTIENT(_xlfn.DAYS(TODAY(),$C3),30),"00개월")</f>
        <v>83개월</v>
      </c>
      <c r="L3" s="1" t="str" cm="1">
        <f t="array" ref="L3">fn비고($E3,$F3)</f>
        <v/>
      </c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INDEX($B$40:$E$42,MATCH($D4,$A$40:$A$42,0),MATCH(YEAR($C4),$B$38:$E$38,1))</f>
        <v>2.1999999999999999E-2</v>
      </c>
      <c r="J4" s="7">
        <f t="shared" ref="J4:J35" si="1">FV($I4/12,$G4,-$F4,,IF($H4="월말",0,1))</f>
        <v>33583152.411014713</v>
      </c>
      <c r="K4" s="1" t="str">
        <f t="shared" ref="K4:K35" ca="1" si="2">TEXT(QUOTIENT(_xlfn.DAYS(TODAY(),$C4),30),"00개월")</f>
        <v>119개월</v>
      </c>
      <c r="L4" s="1" t="str" cm="1">
        <f t="array" ref="L4">fn비고($E4,$F4)</f>
        <v>15만원이상-여의도250,000</v>
      </c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15926359.23810133</v>
      </c>
      <c r="K5" s="1" t="str">
        <f t="shared" ca="1" si="2"/>
        <v>91개월</v>
      </c>
      <c r="L5" s="1" t="str" cm="1">
        <f t="array" ref="L5">fn비고($E5,$F5)</f>
        <v/>
      </c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13503552.887627887</v>
      </c>
      <c r="K6" s="1" t="str">
        <f t="shared" ca="1" si="2"/>
        <v>85개월</v>
      </c>
      <c r="L6" s="1" t="str" cm="1">
        <f t="array" ref="L6">fn비고($E6,$F6)</f>
        <v/>
      </c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11964677.377623625</v>
      </c>
      <c r="K7" s="1" t="str">
        <f t="shared" ca="1" si="2"/>
        <v>94개월</v>
      </c>
      <c r="L7" s="1" t="str" cm="1">
        <f t="array" ref="L7">fn비고($E7,$F7)</f>
        <v/>
      </c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16634637.989827696</v>
      </c>
      <c r="K8" s="1" t="str">
        <f t="shared" ca="1" si="2"/>
        <v>80개월</v>
      </c>
      <c r="L8" s="1" t="str" cm="1">
        <f t="array" ref="L8">fn비고($E8,$F8)</f>
        <v/>
      </c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16173264.707796855</v>
      </c>
      <c r="K9" s="1" t="str">
        <f t="shared" ca="1" si="2"/>
        <v>103개월</v>
      </c>
      <c r="L9" s="1" t="str" cm="1">
        <f t="array" ref="L9">fn비고($E9,$F9)</f>
        <v/>
      </c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1347772.0589830712</v>
      </c>
      <c r="K10" s="1" t="str">
        <f t="shared" ca="1" si="2"/>
        <v>83개월</v>
      </c>
      <c r="L10" s="1" t="str" cm="1">
        <f t="array" ref="L10">fn비고($E10,$F10)</f>
        <v/>
      </c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6716630.4822029434</v>
      </c>
      <c r="K11" s="1" t="str">
        <f t="shared" ca="1" si="2"/>
        <v>125개월</v>
      </c>
      <c r="L11" s="1" t="str" cm="1">
        <f t="array" ref="L11">fn비고($E11,$F11)</f>
        <v/>
      </c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20852690.677245051</v>
      </c>
      <c r="K12" s="1" t="str">
        <f t="shared" ca="1" si="2"/>
        <v>91개월</v>
      </c>
      <c r="L12" s="1" t="str" cm="1">
        <f t="array" ref="L12">fn비고($E12,$F12)</f>
        <v/>
      </c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10426345.338622525</v>
      </c>
      <c r="K13" s="1" t="str">
        <f t="shared" ca="1" si="2"/>
        <v>82개월</v>
      </c>
      <c r="L13" s="1" t="str" cm="1">
        <f t="array" ref="L13">fn비고($E13,$F13)</f>
        <v/>
      </c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20793297.487284619</v>
      </c>
      <c r="K14" s="1" t="str">
        <f t="shared" ca="1" si="2"/>
        <v>71개월</v>
      </c>
      <c r="L14" s="1" t="str" cm="1">
        <f t="array" ref="L14">fn비고($E14,$F14)</f>
        <v>15만원이상-명동150,000</v>
      </c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16634637.989827696</v>
      </c>
      <c r="K15" s="1" t="str">
        <f t="shared" ca="1" si="2"/>
        <v>119개월</v>
      </c>
      <c r="L15" s="1" t="str" cm="1">
        <f t="array" ref="L15">fn비고($E15,$F15)</f>
        <v/>
      </c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13363439.823567547</v>
      </c>
      <c r="K16" s="1" t="str">
        <f t="shared" ca="1" si="2"/>
        <v>70개월</v>
      </c>
      <c r="L16" s="1" t="str" cm="1">
        <f t="array" ref="L16">fn비고($E16,$F16)</f>
        <v/>
      </c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11207261.79388169</v>
      </c>
      <c r="K17" s="1" t="str">
        <f t="shared" ca="1" si="2"/>
        <v>111개월</v>
      </c>
      <c r="L17" s="1" t="str" cm="1">
        <f t="array" ref="L17">fn비고($E17,$F17)</f>
        <v/>
      </c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10690751.858854037</v>
      </c>
      <c r="K18" s="1" t="str">
        <f t="shared" ca="1" si="2"/>
        <v>75개월</v>
      </c>
      <c r="L18" s="1" t="str" cm="1">
        <f t="array" ref="L18">fn비고($E18,$F18)</f>
        <v/>
      </c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6681719.9117837735</v>
      </c>
      <c r="K19" s="1" t="str">
        <f t="shared" ca="1" si="2"/>
        <v>72개월</v>
      </c>
      <c r="L19" s="1" t="str" cm="1">
        <f t="array" ref="L19">fn비고($E19,$F19)</f>
        <v/>
      </c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6914964.2458545454</v>
      </c>
      <c r="K20" s="1" t="str">
        <f t="shared" ca="1" si="2"/>
        <v>78개월</v>
      </c>
      <c r="L20" s="1" t="str" cm="1">
        <f t="array" ref="L20">fn비고($E20,$F20)</f>
        <v/>
      </c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19907949.047626663</v>
      </c>
      <c r="K21" s="1" t="str">
        <f t="shared" ca="1" si="2"/>
        <v>97개월</v>
      </c>
      <c r="L21" s="1" t="str" cm="1">
        <f t="array" ref="L21">fn비고($E21,$F21)</f>
        <v/>
      </c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37625552.423487112</v>
      </c>
      <c r="K22" s="1" t="str">
        <f t="shared" ca="1" si="2"/>
        <v>85개월</v>
      </c>
      <c r="L22" s="1" t="str" cm="1">
        <f t="array" ref="L22">fn비고($E22,$F22)</f>
        <v/>
      </c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15545047.038629636</v>
      </c>
      <c r="K23" s="1" t="str">
        <f t="shared" ca="1" si="2"/>
        <v>74개월</v>
      </c>
      <c r="L23" s="1" t="str" cm="1">
        <f t="array" ref="L23">fn비고($E23,$F23)</f>
        <v/>
      </c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20903084.679715063</v>
      </c>
      <c r="K24" s="1" t="str">
        <f t="shared" ca="1" si="2"/>
        <v>98개월</v>
      </c>
      <c r="L24" s="1" t="str" cm="1">
        <f t="array" ref="L24">fn비고($E24,$F24)</f>
        <v/>
      </c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13294085.97513736</v>
      </c>
      <c r="K25" s="1" t="str">
        <f t="shared" ca="1" si="2"/>
        <v>84개월</v>
      </c>
      <c r="L25" s="1" t="str" cm="1">
        <f t="array" ref="L25">fn비고($E25,$F25)</f>
        <v/>
      </c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15926359.23810133</v>
      </c>
      <c r="K26" s="1" t="str">
        <f t="shared" ca="1" si="2"/>
        <v>90개월</v>
      </c>
      <c r="L26" s="1" t="str" cm="1">
        <f t="array" ref="L26">fn비고($E26,$F26)</f>
        <v/>
      </c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33583152.411014713</v>
      </c>
      <c r="K27" s="1" t="str">
        <f t="shared" ca="1" si="2"/>
        <v>120개월</v>
      </c>
      <c r="L27" s="1" t="str" cm="1">
        <f t="array" ref="L27">fn비고($E27,$F27)</f>
        <v>15만원이상-여의도250,000</v>
      </c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1334009.4657916194</v>
      </c>
      <c r="K28" s="1" t="str">
        <f t="shared" ca="1" si="2"/>
        <v>82개월</v>
      </c>
      <c r="L28" s="1" t="str" cm="1">
        <f t="array" ref="L28">fn비고($E28,$F28)</f>
        <v/>
      </c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34655495.812141031</v>
      </c>
      <c r="K29" s="1" t="str">
        <f t="shared" ca="1" si="2"/>
        <v>80개월</v>
      </c>
      <c r="L29" s="1" t="str" cm="1">
        <f t="array" ref="L29">fn비고($E29,$F29)</f>
        <v/>
      </c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28063223.629491847</v>
      </c>
      <c r="K30" s="1" t="str">
        <f t="shared" ca="1" si="2"/>
        <v>74개월</v>
      </c>
      <c r="L30" s="1" t="str" cm="1">
        <f t="array" ref="L30">fn비고($E30,$F30)</f>
        <v>15만원이상-여의도210,000</v>
      </c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9290376.2222257759</v>
      </c>
      <c r="K31" s="1" t="str">
        <f t="shared" ca="1" si="2"/>
        <v>83개월</v>
      </c>
      <c r="L31" s="1" t="str" cm="1">
        <f t="array" ref="L31">fn비고($E31,$F31)</f>
        <v/>
      </c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9452487.0213395208</v>
      </c>
      <c r="K32" s="1" t="str">
        <f t="shared" ca="1" si="2"/>
        <v>105개월</v>
      </c>
      <c r="L32" s="1" t="str" cm="1">
        <f t="array" ref="L32">fn비고($E32,$F32)</f>
        <v/>
      </c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20113017.581043582</v>
      </c>
      <c r="K33" s="1" t="str">
        <f t="shared" ca="1" si="2"/>
        <v>130개월</v>
      </c>
      <c r="L33" s="1" t="str" cm="1">
        <f t="array" ref="L33">fn비고($E33,$F33)</f>
        <v/>
      </c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20903084.679715063</v>
      </c>
      <c r="K34" s="1" t="str">
        <f t="shared" ca="1" si="2"/>
        <v>88개월</v>
      </c>
      <c r="L34" s="1" t="str" cm="1">
        <f t="array" ref="L34">fn비고($E34,$F34)</f>
        <v>15만원이상-명동150,000</v>
      </c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6670047.3289580969</v>
      </c>
      <c r="K35" s="1" t="str">
        <f t="shared" ca="1" si="2"/>
        <v>74개월</v>
      </c>
      <c r="L35" s="1" t="str" cm="1">
        <f t="array" ref="L35">fn비고($E35,$F35)</f>
        <v/>
      </c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 cm="1">
        <f t="array" ref="F40">AVERAGE(IF(($D$3:$D$35=$A40),$F$3:$F$35))</f>
        <v>132500</v>
      </c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H13"/>
  <sheetViews>
    <sheetView workbookViewId="0">
      <selection activeCell="E8" sqref="E8"/>
    </sheetView>
  </sheetViews>
  <sheetFormatPr defaultRowHeight="17.399999999999999" x14ac:dyDescent="0.4"/>
  <cols>
    <col min="2" max="2" width="11.8984375" bestFit="1" customWidth="1"/>
    <col min="3" max="3" width="10.59765625" bestFit="1" customWidth="1"/>
    <col min="4" max="4" width="14.09765625" bestFit="1" customWidth="1"/>
    <col min="5" max="7" width="10.59765625" bestFit="1" customWidth="1"/>
    <col min="8" max="8" width="9.296875" bestFit="1" customWidth="1"/>
    <col min="9" max="9" width="14.19921875" bestFit="1" customWidth="1"/>
    <col min="10" max="10" width="18.796875" bestFit="1" customWidth="1"/>
    <col min="11" max="12" width="16.8984375" bestFit="1" customWidth="1"/>
  </cols>
  <sheetData>
    <row r="2" spans="2:8" x14ac:dyDescent="0.4">
      <c r="B2" s="62" t="s">
        <v>5</v>
      </c>
      <c r="C2" t="s">
        <v>79</v>
      </c>
    </row>
    <row r="4" spans="2:8" x14ac:dyDescent="0.4">
      <c r="E4" s="62" t="s">
        <v>4</v>
      </c>
    </row>
    <row r="5" spans="2:8" x14ac:dyDescent="0.4">
      <c r="B5" s="62" t="s">
        <v>76</v>
      </c>
      <c r="C5" s="62" t="s">
        <v>75</v>
      </c>
      <c r="D5" s="62" t="s">
        <v>74</v>
      </c>
      <c r="E5" t="s">
        <v>12</v>
      </c>
      <c r="F5" t="s">
        <v>24</v>
      </c>
      <c r="G5" t="s">
        <v>16</v>
      </c>
      <c r="H5" t="s">
        <v>69</v>
      </c>
    </row>
    <row r="6" spans="2:8" x14ac:dyDescent="0.4">
      <c r="B6" t="s">
        <v>77</v>
      </c>
      <c r="E6" s="63"/>
      <c r="F6" s="63"/>
      <c r="G6" s="63"/>
      <c r="H6" s="63"/>
    </row>
    <row r="7" spans="2:8" x14ac:dyDescent="0.4">
      <c r="D7" t="s">
        <v>73</v>
      </c>
      <c r="E7" s="63">
        <v>143750</v>
      </c>
      <c r="F7" s="63">
        <v>83333.333333333328</v>
      </c>
      <c r="G7" s="63">
        <v>142500</v>
      </c>
      <c r="H7" s="63">
        <v>126818.18181818182</v>
      </c>
    </row>
    <row r="8" spans="2:8" x14ac:dyDescent="0.4">
      <c r="D8" t="s">
        <v>71</v>
      </c>
      <c r="E8" s="64">
        <v>2.9499999999999998E-2</v>
      </c>
      <c r="F8" s="64">
        <v>2.4666666666666667E-2</v>
      </c>
      <c r="G8" s="64">
        <v>2.1250000000000002E-2</v>
      </c>
      <c r="H8" s="64">
        <v>2.518181818181818E-2</v>
      </c>
    </row>
    <row r="9" spans="2:8" x14ac:dyDescent="0.4">
      <c r="B9" t="s">
        <v>78</v>
      </c>
      <c r="E9" s="63"/>
      <c r="F9" s="63"/>
      <c r="G9" s="63"/>
      <c r="H9" s="63"/>
    </row>
    <row r="10" spans="2:8" x14ac:dyDescent="0.4">
      <c r="D10" t="s">
        <v>73</v>
      </c>
      <c r="E10" s="63"/>
      <c r="F10" s="63">
        <v>110000</v>
      </c>
      <c r="G10" s="63">
        <v>166666.66666666666</v>
      </c>
      <c r="H10" s="63">
        <v>138333.33333333334</v>
      </c>
    </row>
    <row r="11" spans="2:8" x14ac:dyDescent="0.4">
      <c r="D11" t="s">
        <v>71</v>
      </c>
      <c r="E11" s="64"/>
      <c r="F11" s="64">
        <v>2.8000000000000001E-2</v>
      </c>
      <c r="G11" s="64">
        <v>0.02</v>
      </c>
      <c r="H11" s="64">
        <v>2.4000000000000004E-2</v>
      </c>
    </row>
    <row r="12" spans="2:8" x14ac:dyDescent="0.4">
      <c r="B12" t="s">
        <v>72</v>
      </c>
      <c r="E12" s="63">
        <v>143750</v>
      </c>
      <c r="F12" s="63">
        <v>96666.666666666672</v>
      </c>
      <c r="G12" s="63">
        <v>152857.14285714287</v>
      </c>
      <c r="H12" s="63">
        <v>130882.35294117648</v>
      </c>
    </row>
    <row r="13" spans="2:8" x14ac:dyDescent="0.4">
      <c r="B13" t="s">
        <v>70</v>
      </c>
      <c r="E13" s="64">
        <v>2.9499999999999998E-2</v>
      </c>
      <c r="F13" s="64">
        <v>2.6333333333333334E-2</v>
      </c>
      <c r="G13" s="64">
        <v>2.0714285714285713E-2</v>
      </c>
      <c r="H13" s="64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D4" sqref="D4"/>
    </sheetView>
  </sheetViews>
  <sheetFormatPr defaultRowHeight="17.399999999999999" x14ac:dyDescent="0.4"/>
  <cols>
    <col min="1" max="1" width="1.8984375" customWidth="1"/>
    <col min="3" max="3" width="11.8984375" customWidth="1"/>
    <col min="6" max="6" width="11.3984375" bestFit="1" customWidth="1"/>
    <col min="7" max="7" width="12.3984375" bestFit="1" customWidth="1"/>
    <col min="9" max="9" width="13.5" bestFit="1" customWidth="1"/>
  </cols>
  <sheetData>
    <row r="3" spans="2:9" x14ac:dyDescent="0.4">
      <c r="B3" t="s">
        <v>0</v>
      </c>
    </row>
    <row r="4" spans="2:9" x14ac:dyDescent="0.4">
      <c r="B4" s="1" t="s">
        <v>52</v>
      </c>
      <c r="C4" s="2">
        <v>43443</v>
      </c>
      <c r="D4" s="1" t="s">
        <v>16</v>
      </c>
      <c r="E4" s="1" t="s">
        <v>21</v>
      </c>
      <c r="F4" s="20">
        <v>250000</v>
      </c>
      <c r="G4" s="19">
        <v>120</v>
      </c>
      <c r="H4" s="4">
        <v>2.5000000000000001E-2</v>
      </c>
      <c r="I4" s="5">
        <v>34114000</v>
      </c>
    </row>
    <row r="5" spans="2:9" hidden="1" x14ac:dyDescent="0.4">
      <c r="B5" s="1" t="s">
        <v>40</v>
      </c>
      <c r="C5" s="2">
        <v>44066</v>
      </c>
      <c r="D5" s="1" t="s">
        <v>24</v>
      </c>
      <c r="E5" s="1" t="s">
        <v>21</v>
      </c>
      <c r="F5" s="3">
        <v>210000</v>
      </c>
      <c r="G5" s="19">
        <v>120</v>
      </c>
      <c r="H5" s="4">
        <v>2.8000000000000001E-2</v>
      </c>
      <c r="I5" s="5">
        <v>29111000</v>
      </c>
    </row>
    <row r="6" spans="2:9" hidden="1" x14ac:dyDescent="0.4">
      <c r="B6" s="1" t="s">
        <v>38</v>
      </c>
      <c r="C6" s="2">
        <v>44169</v>
      </c>
      <c r="D6" s="1" t="s">
        <v>24</v>
      </c>
      <c r="E6" s="1" t="s">
        <v>21</v>
      </c>
      <c r="F6" s="3">
        <v>120000</v>
      </c>
      <c r="G6" s="19">
        <v>120</v>
      </c>
      <c r="H6" s="4">
        <v>2.8000000000000001E-2</v>
      </c>
      <c r="I6" s="5">
        <v>16635000</v>
      </c>
    </row>
    <row r="7" spans="2:9" x14ac:dyDescent="0.4">
      <c r="B7" s="1" t="s">
        <v>26</v>
      </c>
      <c r="C7" s="2">
        <v>43783</v>
      </c>
      <c r="D7" s="1" t="s">
        <v>16</v>
      </c>
      <c r="E7" s="1" t="s">
        <v>21</v>
      </c>
      <c r="F7" s="3">
        <v>100000</v>
      </c>
      <c r="G7" s="19">
        <v>120</v>
      </c>
      <c r="H7" s="4">
        <v>0.02</v>
      </c>
      <c r="I7" s="5">
        <v>13295000</v>
      </c>
    </row>
    <row r="8" spans="2:9" hidden="1" x14ac:dyDescent="0.4">
      <c r="B8" s="1" t="s">
        <v>22</v>
      </c>
      <c r="C8" s="2">
        <v>43330</v>
      </c>
      <c r="D8" s="1" t="s">
        <v>12</v>
      </c>
      <c r="E8" s="1" t="s">
        <v>21</v>
      </c>
      <c r="F8" s="3">
        <v>80000</v>
      </c>
      <c r="G8" s="19">
        <v>120</v>
      </c>
      <c r="H8" s="4">
        <v>2.9000000000000001E-2</v>
      </c>
      <c r="I8" s="5">
        <v>11149000</v>
      </c>
    </row>
    <row r="9" spans="2:9" hidden="1" x14ac:dyDescent="0.4">
      <c r="B9" s="1" t="s">
        <v>42</v>
      </c>
      <c r="C9" s="2">
        <v>43145</v>
      </c>
      <c r="D9" s="1" t="s">
        <v>24</v>
      </c>
      <c r="E9" s="1" t="s">
        <v>21</v>
      </c>
      <c r="F9" s="3">
        <v>70000</v>
      </c>
      <c r="G9" s="19">
        <v>120</v>
      </c>
      <c r="H9" s="4">
        <v>2.3E-2</v>
      </c>
      <c r="I9" s="5">
        <v>9453000</v>
      </c>
    </row>
    <row r="10" spans="2:9" hidden="1" x14ac:dyDescent="0.4">
      <c r="B10" s="1" t="s">
        <v>19</v>
      </c>
      <c r="C10" s="2">
        <v>43282</v>
      </c>
      <c r="D10" s="1" t="s">
        <v>16</v>
      </c>
      <c r="E10" s="1" t="s">
        <v>21</v>
      </c>
      <c r="F10" s="3">
        <v>50000</v>
      </c>
      <c r="G10" s="19">
        <v>120</v>
      </c>
      <c r="H10" s="4">
        <v>0.02</v>
      </c>
      <c r="I10" s="5">
        <v>6648000</v>
      </c>
    </row>
    <row r="11" spans="2:9" hidden="1" x14ac:dyDescent="0.4">
      <c r="B11" s="1" t="s">
        <v>43</v>
      </c>
      <c r="C11" s="2">
        <v>44065</v>
      </c>
      <c r="D11" s="1" t="s">
        <v>24</v>
      </c>
      <c r="E11" s="1" t="s">
        <v>21</v>
      </c>
      <c r="F11" s="3">
        <v>50000</v>
      </c>
      <c r="G11" s="19">
        <v>120</v>
      </c>
      <c r="H11" s="4">
        <v>3.3000000000000002E-2</v>
      </c>
      <c r="I11" s="5">
        <v>7098000</v>
      </c>
    </row>
    <row r="12" spans="2:9" x14ac:dyDescent="0.4">
      <c r="B12" s="1" t="s">
        <v>35</v>
      </c>
      <c r="C12" s="2">
        <v>43814</v>
      </c>
      <c r="D12" s="1" t="s">
        <v>12</v>
      </c>
      <c r="E12" s="1" t="s">
        <v>21</v>
      </c>
      <c r="F12" s="3">
        <v>75000</v>
      </c>
      <c r="G12" s="19">
        <v>120</v>
      </c>
      <c r="H12" s="4">
        <v>2.9000000000000001E-2</v>
      </c>
      <c r="I12" s="5">
        <v>10427000</v>
      </c>
    </row>
    <row r="13" spans="2:9" x14ac:dyDescent="0.4">
      <c r="B13" s="1" t="s">
        <v>51</v>
      </c>
      <c r="C13" s="2">
        <v>44164</v>
      </c>
      <c r="D13" s="1" t="s">
        <v>12</v>
      </c>
      <c r="E13" s="1" t="s">
        <v>13</v>
      </c>
      <c r="F13" s="3">
        <v>150000</v>
      </c>
      <c r="G13" s="19">
        <v>120</v>
      </c>
      <c r="H13" s="4">
        <v>2.8000000000000001E-2</v>
      </c>
      <c r="I13" s="5">
        <v>20794000</v>
      </c>
    </row>
    <row r="14" spans="2:9" x14ac:dyDescent="0.4">
      <c r="B14" s="1" t="s">
        <v>47</v>
      </c>
      <c r="C14" s="2">
        <v>44060</v>
      </c>
      <c r="D14" s="1" t="s">
        <v>16</v>
      </c>
      <c r="E14" s="1" t="s">
        <v>13</v>
      </c>
      <c r="F14" s="3">
        <v>120000</v>
      </c>
      <c r="G14" s="19">
        <v>120</v>
      </c>
      <c r="H14" s="4">
        <v>2.1999999999999999E-2</v>
      </c>
      <c r="I14" s="5">
        <v>16120000</v>
      </c>
    </row>
    <row r="15" spans="2:9" hidden="1" x14ac:dyDescent="0.4">
      <c r="B15" s="1" t="s">
        <v>23</v>
      </c>
      <c r="C15" s="2">
        <v>43734</v>
      </c>
      <c r="D15" s="1" t="s">
        <v>24</v>
      </c>
      <c r="E15" s="1" t="s">
        <v>13</v>
      </c>
      <c r="F15" s="3">
        <v>100000</v>
      </c>
      <c r="G15" s="19">
        <v>120</v>
      </c>
      <c r="H15" s="4">
        <v>2.8000000000000001E-2</v>
      </c>
      <c r="I15" s="5">
        <v>13863000</v>
      </c>
    </row>
    <row r="16" spans="2:9" x14ac:dyDescent="0.4">
      <c r="B16" s="1" t="s">
        <v>10</v>
      </c>
      <c r="C16" s="2">
        <v>43894</v>
      </c>
      <c r="D16" s="1" t="s">
        <v>12</v>
      </c>
      <c r="E16" s="1" t="s">
        <v>13</v>
      </c>
      <c r="F16" s="3">
        <v>120000</v>
      </c>
      <c r="G16" s="19">
        <v>120</v>
      </c>
      <c r="H16" s="4">
        <v>0.03</v>
      </c>
      <c r="I16" s="5">
        <v>16811000</v>
      </c>
    </row>
    <row r="17" spans="2:9" x14ac:dyDescent="0.4">
      <c r="B17" s="1" t="s">
        <v>53</v>
      </c>
      <c r="C17" s="2">
        <v>43635</v>
      </c>
      <c r="D17" s="1" t="s">
        <v>12</v>
      </c>
      <c r="E17" s="1" t="s">
        <v>13</v>
      </c>
      <c r="F17" s="3">
        <v>150000</v>
      </c>
      <c r="G17" s="19">
        <v>120</v>
      </c>
      <c r="H17" s="4">
        <v>2.9000000000000001E-2</v>
      </c>
      <c r="I17" s="5">
        <v>20904000</v>
      </c>
    </row>
    <row r="18" spans="2:9" hidden="1" x14ac:dyDescent="0.4">
      <c r="B18" s="1" t="s">
        <v>32</v>
      </c>
      <c r="C18" s="2">
        <v>44191</v>
      </c>
      <c r="D18" s="1" t="s">
        <v>24</v>
      </c>
      <c r="E18" s="1" t="s">
        <v>13</v>
      </c>
      <c r="F18" s="3">
        <v>100000</v>
      </c>
      <c r="G18" s="19">
        <v>120</v>
      </c>
      <c r="H18" s="4">
        <v>2.8000000000000001E-2</v>
      </c>
      <c r="I18" s="5">
        <v>13863000</v>
      </c>
    </row>
    <row r="19" spans="2:9" hidden="1" x14ac:dyDescent="0.4">
      <c r="B19" s="1" t="s">
        <v>50</v>
      </c>
      <c r="C19" s="2">
        <v>44042</v>
      </c>
      <c r="D19" s="1" t="s">
        <v>24</v>
      </c>
      <c r="E19" s="1" t="s">
        <v>13</v>
      </c>
      <c r="F19" s="3">
        <v>80000</v>
      </c>
      <c r="G19" s="19">
        <v>120</v>
      </c>
      <c r="H19" s="4">
        <v>2.1000000000000001E-2</v>
      </c>
      <c r="I19" s="5">
        <v>10691000</v>
      </c>
    </row>
    <row r="20" spans="2:9" hidden="1" x14ac:dyDescent="0.4">
      <c r="B20" s="1" t="s">
        <v>30</v>
      </c>
      <c r="C20" s="2">
        <v>43834</v>
      </c>
      <c r="D20" s="1" t="s">
        <v>24</v>
      </c>
      <c r="E20" s="1" t="s">
        <v>13</v>
      </c>
      <c r="F20" s="3">
        <v>10000</v>
      </c>
      <c r="G20" s="19">
        <v>120</v>
      </c>
      <c r="H20" s="4">
        <v>2.1000000000000001E-2</v>
      </c>
      <c r="I20" s="5">
        <v>1335000</v>
      </c>
    </row>
    <row r="21" spans="2:9" hidden="1" x14ac:dyDescent="0.4">
      <c r="B21" s="1" t="s">
        <v>25</v>
      </c>
      <c r="C21" s="2">
        <v>43456</v>
      </c>
      <c r="D21" s="1" t="s">
        <v>16</v>
      </c>
      <c r="E21" s="1" t="s">
        <v>13</v>
      </c>
      <c r="F21" s="3">
        <v>90000</v>
      </c>
      <c r="G21" s="19">
        <v>120</v>
      </c>
      <c r="H21" s="4">
        <v>0.02</v>
      </c>
      <c r="I21" s="5">
        <v>11965000</v>
      </c>
    </row>
    <row r="22" spans="2:9" x14ac:dyDescent="0.4">
      <c r="B22" s="1" t="s">
        <v>41</v>
      </c>
      <c r="C22" s="2">
        <v>43808</v>
      </c>
      <c r="D22" s="1" t="s">
        <v>16</v>
      </c>
      <c r="E22" s="1" t="s">
        <v>13</v>
      </c>
      <c r="F22" s="3">
        <v>70000</v>
      </c>
      <c r="G22" s="19">
        <v>120</v>
      </c>
      <c r="H22" s="4">
        <v>0.02</v>
      </c>
      <c r="I22" s="5">
        <v>9291000</v>
      </c>
    </row>
    <row r="23" spans="2:9" x14ac:dyDescent="0.4">
      <c r="B23" s="1" t="s">
        <v>46</v>
      </c>
      <c r="C23" s="2">
        <v>43751</v>
      </c>
      <c r="D23" s="1" t="s">
        <v>12</v>
      </c>
      <c r="E23" s="1" t="s">
        <v>17</v>
      </c>
      <c r="F23" s="21">
        <v>270000</v>
      </c>
      <c r="G23" s="19">
        <v>120</v>
      </c>
      <c r="H23" s="4">
        <v>0.03</v>
      </c>
      <c r="I23" s="5">
        <v>37825000</v>
      </c>
    </row>
    <row r="24" spans="2:9" x14ac:dyDescent="0.4">
      <c r="B24" s="1" t="s">
        <v>29</v>
      </c>
      <c r="C24" s="2">
        <v>43798</v>
      </c>
      <c r="D24" s="1" t="s">
        <v>16</v>
      </c>
      <c r="E24" s="1" t="s">
        <v>17</v>
      </c>
      <c r="F24" s="20">
        <v>250000</v>
      </c>
      <c r="G24" s="19">
        <v>120</v>
      </c>
      <c r="H24" s="4">
        <v>0.02</v>
      </c>
      <c r="I24" s="5">
        <v>33236000</v>
      </c>
    </row>
    <row r="25" spans="2:9" hidden="1" x14ac:dyDescent="0.4">
      <c r="B25" s="1" t="s">
        <v>15</v>
      </c>
      <c r="C25" s="2">
        <v>43126</v>
      </c>
      <c r="D25" s="1" t="s">
        <v>16</v>
      </c>
      <c r="E25" s="1" t="s">
        <v>17</v>
      </c>
      <c r="F25" s="3">
        <v>150000</v>
      </c>
      <c r="G25" s="19">
        <v>120</v>
      </c>
      <c r="H25" s="4">
        <v>0.02</v>
      </c>
      <c r="I25" s="5">
        <v>19908000</v>
      </c>
    </row>
    <row r="26" spans="2:9" x14ac:dyDescent="0.4">
      <c r="B26" s="1" t="s">
        <v>36</v>
      </c>
      <c r="C26" s="2">
        <v>43572</v>
      </c>
      <c r="D26" s="1" t="s">
        <v>16</v>
      </c>
      <c r="E26" s="1" t="s">
        <v>17</v>
      </c>
      <c r="F26" s="3">
        <v>120000</v>
      </c>
      <c r="G26" s="19">
        <v>120</v>
      </c>
      <c r="H26" s="4">
        <v>0.02</v>
      </c>
      <c r="I26" s="5">
        <v>15927000</v>
      </c>
    </row>
    <row r="27" spans="2:9" hidden="1" x14ac:dyDescent="0.4">
      <c r="B27" s="1" t="s">
        <v>49</v>
      </c>
      <c r="C27" s="2">
        <v>43209</v>
      </c>
      <c r="D27" s="1" t="s">
        <v>24</v>
      </c>
      <c r="E27" s="1" t="s">
        <v>17</v>
      </c>
      <c r="F27" s="3">
        <v>120000</v>
      </c>
      <c r="G27" s="19">
        <v>120</v>
      </c>
      <c r="H27" s="4">
        <v>2.3E-2</v>
      </c>
      <c r="I27" s="5">
        <v>16174000</v>
      </c>
    </row>
    <row r="28" spans="2:9" x14ac:dyDescent="0.4">
      <c r="B28" s="1" t="s">
        <v>34</v>
      </c>
      <c r="C28" s="2">
        <v>43565</v>
      </c>
      <c r="D28" s="1" t="s">
        <v>12</v>
      </c>
      <c r="E28" s="1" t="s">
        <v>17</v>
      </c>
      <c r="F28" s="3">
        <v>150000</v>
      </c>
      <c r="G28" s="19">
        <v>120</v>
      </c>
      <c r="H28" s="4">
        <v>0.03</v>
      </c>
      <c r="I28" s="5">
        <v>20962000</v>
      </c>
    </row>
    <row r="29" spans="2:9" hidden="1" x14ac:dyDescent="0.4">
      <c r="B29" s="1" t="s">
        <v>45</v>
      </c>
      <c r="C29" s="2">
        <v>43365</v>
      </c>
      <c r="D29" s="1" t="s">
        <v>16</v>
      </c>
      <c r="E29" s="1" t="s">
        <v>17</v>
      </c>
      <c r="F29" s="3">
        <v>150000</v>
      </c>
      <c r="G29" s="19">
        <v>120</v>
      </c>
      <c r="H29" s="4">
        <v>0.02</v>
      </c>
      <c r="I29" s="5">
        <v>19908000</v>
      </c>
    </row>
    <row r="30" spans="2:9" hidden="1" x14ac:dyDescent="0.4">
      <c r="B30" s="1" t="s">
        <v>37</v>
      </c>
      <c r="C30" s="2">
        <v>43809</v>
      </c>
      <c r="D30" s="1" t="s">
        <v>24</v>
      </c>
      <c r="E30" s="1" t="s">
        <v>17</v>
      </c>
      <c r="F30" s="3">
        <v>10000</v>
      </c>
      <c r="G30" s="19">
        <v>120</v>
      </c>
      <c r="H30" s="4">
        <v>2.3E-2</v>
      </c>
      <c r="I30" s="5">
        <v>1348000</v>
      </c>
    </row>
    <row r="31" spans="2:9" x14ac:dyDescent="0.4">
      <c r="B31" s="1" t="s">
        <v>39</v>
      </c>
      <c r="C31" s="2">
        <v>43887</v>
      </c>
      <c r="D31" s="1" t="s">
        <v>12</v>
      </c>
      <c r="E31" s="1" t="s">
        <v>28</v>
      </c>
      <c r="F31" s="20">
        <v>250000</v>
      </c>
      <c r="G31" s="19">
        <v>120</v>
      </c>
      <c r="H31" s="4">
        <v>2.8000000000000001E-2</v>
      </c>
      <c r="I31" s="5">
        <v>34656000</v>
      </c>
    </row>
    <row r="32" spans="2:9" x14ac:dyDescent="0.4">
      <c r="B32" s="1" t="s">
        <v>31</v>
      </c>
      <c r="C32" s="2">
        <v>43800</v>
      </c>
      <c r="D32" s="1" t="s">
        <v>16</v>
      </c>
      <c r="E32" s="1" t="s">
        <v>28</v>
      </c>
      <c r="F32" s="3">
        <v>120000</v>
      </c>
      <c r="G32" s="19">
        <v>120</v>
      </c>
      <c r="H32" s="4">
        <v>0.02</v>
      </c>
      <c r="I32" s="5">
        <v>15927000</v>
      </c>
    </row>
    <row r="33" spans="2:9" hidden="1" x14ac:dyDescent="0.4">
      <c r="B33" s="1" t="s">
        <v>48</v>
      </c>
      <c r="C33" s="2">
        <v>43350</v>
      </c>
      <c r="D33" s="1" t="s">
        <v>12</v>
      </c>
      <c r="E33" s="1" t="s">
        <v>28</v>
      </c>
      <c r="F33" s="3">
        <v>150000</v>
      </c>
      <c r="G33" s="19">
        <v>120</v>
      </c>
      <c r="H33" s="4">
        <v>3.5999999999999997E-2</v>
      </c>
      <c r="I33" s="5">
        <v>21693000</v>
      </c>
    </row>
    <row r="34" spans="2:9" x14ac:dyDescent="0.4">
      <c r="B34" s="1" t="s">
        <v>27</v>
      </c>
      <c r="C34" s="2">
        <v>43574</v>
      </c>
      <c r="D34" s="1" t="s">
        <v>16</v>
      </c>
      <c r="E34" s="1" t="s">
        <v>28</v>
      </c>
      <c r="F34" s="3">
        <v>120000</v>
      </c>
      <c r="G34" s="19">
        <v>120</v>
      </c>
      <c r="H34" s="4">
        <v>0.02</v>
      </c>
      <c r="I34" s="5">
        <v>15927000</v>
      </c>
    </row>
    <row r="35" spans="2:9" hidden="1" x14ac:dyDescent="0.4">
      <c r="B35" s="1" t="s">
        <v>54</v>
      </c>
      <c r="C35" s="2">
        <v>44124</v>
      </c>
      <c r="D35" s="1" t="s">
        <v>24</v>
      </c>
      <c r="E35" s="1" t="s">
        <v>28</v>
      </c>
      <c r="F35" s="3">
        <v>50000</v>
      </c>
      <c r="G35" s="19">
        <v>120</v>
      </c>
      <c r="H35" s="4">
        <v>2.8000000000000001E-2</v>
      </c>
      <c r="I35" s="5">
        <v>6932000</v>
      </c>
    </row>
    <row r="36" spans="2:9" x14ac:dyDescent="0.4">
      <c r="B36" s="1" t="s">
        <v>33</v>
      </c>
      <c r="C36" s="2">
        <v>43963</v>
      </c>
      <c r="D36" s="1" t="s">
        <v>12</v>
      </c>
      <c r="E36" s="1" t="s">
        <v>28</v>
      </c>
      <c r="F36" s="3">
        <v>50000</v>
      </c>
      <c r="G36" s="19">
        <v>120</v>
      </c>
      <c r="H36" s="4">
        <v>0.03</v>
      </c>
      <c r="I36" s="5">
        <v>6988000</v>
      </c>
    </row>
    <row r="37" spans="2:9" hidden="1" x14ac:dyDescent="0.4">
      <c r="B37" s="1" t="s">
        <v>1</v>
      </c>
      <c r="C37" s="1" t="s">
        <v>3</v>
      </c>
      <c r="D37" s="1" t="s">
        <v>4</v>
      </c>
      <c r="E37" s="1" t="s">
        <v>5</v>
      </c>
      <c r="F37" s="1" t="s">
        <v>6</v>
      </c>
      <c r="G37" s="1" t="s">
        <v>55</v>
      </c>
      <c r="H37" s="1" t="s">
        <v>8</v>
      </c>
      <c r="I37" s="1" t="s">
        <v>9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4:I37">
    <sortCondition ref="E4:E37" customList="여의도,명동,강남,합정"/>
    <sortCondition sortBy="cellColor" ref="F4:F37" dxfId="3"/>
    <sortCondition sortBy="cellColor" ref="F4:F37" dxfId="2"/>
    <sortCondition sortBy="icon" ref="F4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workbookViewId="0">
      <selection activeCell="J27" sqref="J27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K8" sqref="K8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bestFit="1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5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5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5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5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5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5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5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5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5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5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5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5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5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5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5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5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5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5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5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5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5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5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5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5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5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5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이상목</cp:lastModifiedBy>
  <dcterms:created xsi:type="dcterms:W3CDTF">2023-08-09T00:13:15Z</dcterms:created>
  <dcterms:modified xsi:type="dcterms:W3CDTF">2026-10-08T13:02:49Z</dcterms:modified>
</cp:coreProperties>
</file>