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junye\Desktop\컴활1급 실기 기출문제집 복습\02 최신기출유형\01회\"/>
    </mc:Choice>
  </mc:AlternateContent>
  <xr:revisionPtr revIDLastSave="0" documentId="13_ncr:1_{7DD37805-EE6C-4EC6-8DD0-8D0CAC52012B}" xr6:coauthVersionLast="47" xr6:coauthVersionMax="47" xr10:uidLastSave="{00000000-0000-0000-0000-000000000000}"/>
  <bookViews>
    <workbookView xWindow="-110" yWindow="-110" windowWidth="19420" windowHeight="11500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'기본작업-1'!$A$2:$I$25</definedName>
    <definedName name="_xlnm._FilterDatabase" localSheetId="4" hidden="1">'분석작업-2'!$B$4:$I$37</definedName>
    <definedName name="_xlnm.Criteria" localSheetId="0">'기본작업-1'!$A$27:$A$28</definedName>
    <definedName name="_xlnm.Extract" localSheetId="0">'기본작업-1'!$A$30:$I$30</definedName>
    <definedName name="_xlnm.Print_Area" localSheetId="1">'기본작업-2'!$A$2:$I$25,'기본작업-2'!$A$28:$I$38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8" i="1" l="1"/>
  <c r="F41" i="3" a="1"/>
  <c r="F41" i="3"/>
  <c r="F42" i="3" a="1"/>
  <c r="F42" i="3"/>
  <c r="F40" i="3" a="1"/>
  <c r="F40" i="3" s="1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" i="3"/>
  <c r="I38" i="2"/>
  <c r="I37" i="2"/>
  <c r="I36" i="2"/>
  <c r="I35" i="2"/>
  <c r="I34" i="2"/>
  <c r="I33" i="2"/>
  <c r="I32" i="2"/>
  <c r="I31" i="2"/>
  <c r="I30" i="2"/>
  <c r="I29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L4" i="3" a="1"/>
  <c r="L8" i="3" a="1"/>
  <c r="L12" i="3" a="1"/>
  <c r="L16" i="3" a="1"/>
  <c r="L20" i="3" a="1"/>
  <c r="L24" i="3" a="1"/>
  <c r="L28" i="3" a="1"/>
  <c r="L32" i="3" a="1"/>
  <c r="L5" i="3" a="1"/>
  <c r="L9" i="3" a="1"/>
  <c r="L13" i="3" a="1"/>
  <c r="L17" i="3" a="1"/>
  <c r="L21" i="3" a="1"/>
  <c r="L25" i="3" a="1"/>
  <c r="L29" i="3" a="1"/>
  <c r="L33" i="3" a="1"/>
  <c r="L6" i="3" a="1"/>
  <c r="L10" i="3" a="1"/>
  <c r="L14" i="3" a="1"/>
  <c r="L18" i="3" a="1"/>
  <c r="L22" i="3" a="1"/>
  <c r="L26" i="3" a="1"/>
  <c r="L30" i="3" a="1"/>
  <c r="L34" i="3" a="1"/>
  <c r="L7" i="3" a="1"/>
  <c r="L11" i="3" a="1"/>
  <c r="L15" i="3" a="1"/>
  <c r="L19" i="3" a="1"/>
  <c r="L23" i="3" a="1"/>
  <c r="L27" i="3" a="1"/>
  <c r="L31" i="3" a="1"/>
  <c r="L35" i="3" a="1"/>
  <c r="L3" i="3" a="1"/>
  <c r="L35" i="3" l="1"/>
  <c r="L31" i="3"/>
  <c r="L27" i="3"/>
  <c r="L23" i="3"/>
  <c r="L19" i="3"/>
  <c r="L15" i="3"/>
  <c r="L11" i="3"/>
  <c r="L7" i="3"/>
  <c r="L34" i="3"/>
  <c r="L30" i="3"/>
  <c r="L26" i="3"/>
  <c r="L22" i="3"/>
  <c r="L18" i="3"/>
  <c r="L14" i="3"/>
  <c r="L10" i="3"/>
  <c r="L6" i="3"/>
  <c r="L33" i="3"/>
  <c r="L29" i="3"/>
  <c r="L25" i="3"/>
  <c r="L21" i="3"/>
  <c r="L17" i="3"/>
  <c r="L13" i="3"/>
  <c r="L9" i="3"/>
  <c r="L5" i="3"/>
  <c r="L32" i="3"/>
  <c r="L28" i="3"/>
  <c r="L24" i="3"/>
  <c r="L20" i="3"/>
  <c r="L16" i="3"/>
  <c r="L12" i="3"/>
  <c r="L8" i="3"/>
  <c r="L4" i="3"/>
  <c r="L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9F207FD-2F38-4389-92F3-990E58D15C82}" keepAlive="1" name="쿼리 - 가입자별저축" description="통합 문서의 '가입자별저축' 쿼리에 대한 연결입니다." type="5" refreshedVersion="8" background="1">
    <dbPr connection="Provider=Microsoft.Mashup.OleDb.1;Data Source=$Workbook$;Location=가입자별저축;Extended Properties=&quot;&quot;" command="SELECT * FROM [가입자별저축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<sst xmlns="http://schemas.openxmlformats.org/spreadsheetml/2006/main" count="955" uniqueCount="79">
  <si>
    <t>[표1]</t>
  </si>
  <si>
    <t>가입자명</t>
  </si>
  <si>
    <t>성별</t>
  </si>
  <si>
    <t>가입년월일</t>
  </si>
  <si>
    <t>상품종류</t>
  </si>
  <si>
    <t>지점명</t>
  </si>
  <si>
    <t>월불입액</t>
  </si>
  <si>
    <t>납입시점</t>
  </si>
  <si>
    <t>연이율</t>
  </si>
  <si>
    <t>만기금액</t>
  </si>
  <si>
    <t>송민규</t>
  </si>
  <si>
    <t>남</t>
  </si>
  <si>
    <t>청약예금</t>
  </si>
  <si>
    <t>명동</t>
  </si>
  <si>
    <t>월초</t>
  </si>
  <si>
    <t>김선재</t>
  </si>
  <si>
    <t>정기적금</t>
  </si>
  <si>
    <t>강남</t>
  </si>
  <si>
    <t>월말</t>
  </si>
  <si>
    <t>이가영</t>
  </si>
  <si>
    <t>여</t>
  </si>
  <si>
    <t>여의도</t>
  </si>
  <si>
    <t>민태희</t>
  </si>
  <si>
    <t>김은창</t>
  </si>
  <si>
    <t>청약저축</t>
  </si>
  <si>
    <t>전호식</t>
  </si>
  <si>
    <t>오현주</t>
  </si>
  <si>
    <t>조애라</t>
  </si>
  <si>
    <t>합정</t>
  </si>
  <si>
    <t>최규현</t>
  </si>
  <si>
    <t>장진구</t>
  </si>
  <si>
    <t>김우석</t>
  </si>
  <si>
    <t>진혜영</t>
  </si>
  <si>
    <t>이윤희</t>
  </si>
  <si>
    <t>정석현</t>
  </si>
  <si>
    <t>함성민</t>
  </si>
  <si>
    <t>선주대</t>
  </si>
  <si>
    <t>우연희</t>
  </si>
  <si>
    <t>문태진</t>
  </si>
  <si>
    <t>이현애</t>
  </si>
  <si>
    <t>김희아</t>
  </si>
  <si>
    <t>조남수</t>
  </si>
  <si>
    <t>원준연</t>
  </si>
  <si>
    <t>정만호</t>
  </si>
  <si>
    <t>[표2]</t>
  </si>
  <si>
    <t>최준태</t>
  </si>
  <si>
    <t>박철진</t>
  </si>
  <si>
    <t>김성진</t>
  </si>
  <si>
    <t>장재현</t>
  </si>
  <si>
    <t>이재현</t>
  </si>
  <si>
    <t>이현정</t>
  </si>
  <si>
    <t>김상태</t>
  </si>
  <si>
    <t>박경희</t>
  </si>
  <si>
    <t>이선호</t>
  </si>
  <si>
    <t>김주석</t>
  </si>
  <si>
    <t>계약기간(월)</t>
  </si>
  <si>
    <t>총납입개월수</t>
  </si>
  <si>
    <t>비고</t>
  </si>
  <si>
    <t>[표2] 연이율</t>
  </si>
  <si>
    <t>평균</t>
  </si>
  <si>
    <t>저축현황</t>
  </si>
  <si>
    <t>(단위:천원)</t>
  </si>
  <si>
    <t>연도</t>
  </si>
  <si>
    <t>상반기</t>
  </si>
  <si>
    <t>하반기</t>
  </si>
  <si>
    <t>가입일</t>
  </si>
  <si>
    <t>무이자</t>
  </si>
  <si>
    <t>없음</t>
    <phoneticPr fontId="1" type="noConversion"/>
  </si>
  <si>
    <t>조건</t>
    <phoneticPr fontId="1" type="noConversion"/>
  </si>
  <si>
    <t>총합계</t>
  </si>
  <si>
    <t>값</t>
  </si>
  <si>
    <t>가입시간2</t>
  </si>
  <si>
    <t>오전</t>
  </si>
  <si>
    <t>오후</t>
  </si>
  <si>
    <t>평균 : 연이율</t>
  </si>
  <si>
    <t>전체 평균 : 연이율</t>
  </si>
  <si>
    <t>평균 : 월불입액</t>
  </si>
  <si>
    <t>전체 평균 : 월불입액</t>
  </si>
  <si>
    <t>(다중 항목)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</si>
</sst>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&quot;₩&quot;#,##0"/>
    <numFmt numFmtId="178" formatCode="General&quot;년 이상&quot;"/>
    <numFmt numFmtId="179" formatCode="General&quot;년 미만&quot;"/>
    <numFmt numFmtId="180" formatCode="[Red][&gt;=0.03]&quot;★&quot;0.0%;[Blue][&gt;=0.025]&quot;☆&quot;0.0%;0.0%;&quot;※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2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8" fontId="0" fillId="2" borderId="3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9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42" fontId="0" fillId="0" borderId="6" xfId="2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3" borderId="1" xfId="0" applyNumberFormat="1" applyFill="1" applyBorder="1" applyAlignment="1">
      <alignment horizontal="center" vertical="center"/>
    </xf>
    <xf numFmtId="41" fontId="0" fillId="4" borderId="1" xfId="0" applyNumberFormat="1" applyFill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4" fontId="0" fillId="6" borderId="2" xfId="0" applyNumberFormat="1" applyFill="1" applyBorder="1" applyAlignment="1">
      <alignment horizontal="center" vertical="center"/>
    </xf>
    <xf numFmtId="41" fontId="0" fillId="6" borderId="2" xfId="0" applyNumberFormat="1" applyFill="1" applyBorder="1" applyAlignment="1">
      <alignment horizontal="center" vertical="center"/>
    </xf>
    <xf numFmtId="176" fontId="0" fillId="6" borderId="2" xfId="0" applyNumberFormat="1" applyFill="1" applyBorder="1" applyAlignment="1">
      <alignment horizontal="center" vertical="center"/>
    </xf>
    <xf numFmtId="6" fontId="0" fillId="6" borderId="3" xfId="0" applyNumberForma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14" fontId="0" fillId="7" borderId="2" xfId="0" applyNumberFormat="1" applyFill="1" applyBorder="1" applyAlignment="1">
      <alignment horizontal="center" vertical="center"/>
    </xf>
    <xf numFmtId="41" fontId="0" fillId="7" borderId="2" xfId="0" applyNumberFormat="1" applyFill="1" applyBorder="1" applyAlignment="1">
      <alignment horizontal="center" vertical="center"/>
    </xf>
    <xf numFmtId="176" fontId="0" fillId="7" borderId="2" xfId="0" applyNumberFormat="1" applyFill="1" applyBorder="1" applyAlignment="1">
      <alignment horizontal="center" vertical="center"/>
    </xf>
    <xf numFmtId="6" fontId="0" fillId="7" borderId="3" xfId="0" applyNumberForma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14" fontId="0" fillId="6" borderId="8" xfId="0" applyNumberFormat="1" applyFill="1" applyBorder="1" applyAlignment="1">
      <alignment horizontal="center" vertical="center"/>
    </xf>
    <xf numFmtId="41" fontId="0" fillId="6" borderId="8" xfId="0" applyNumberFormat="1" applyFill="1" applyBorder="1" applyAlignment="1">
      <alignment horizontal="center" vertical="center"/>
    </xf>
    <xf numFmtId="176" fontId="0" fillId="6" borderId="8" xfId="0" applyNumberFormat="1" applyFill="1" applyBorder="1" applyAlignment="1">
      <alignment horizontal="center" vertical="center"/>
    </xf>
    <xf numFmtId="6" fontId="0" fillId="6" borderId="1" xfId="0" applyNumberForma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14" fontId="0" fillId="9" borderId="2" xfId="0" applyNumberFormat="1" applyFill="1" applyBorder="1" applyAlignment="1">
      <alignment horizontal="center" vertical="center"/>
    </xf>
    <xf numFmtId="41" fontId="0" fillId="9" borderId="2" xfId="0" applyNumberFormat="1" applyFill="1" applyBorder="1" applyAlignment="1">
      <alignment horizontal="center" vertical="center"/>
    </xf>
    <xf numFmtId="176" fontId="0" fillId="9" borderId="2" xfId="0" applyNumberFormat="1" applyFill="1" applyBorder="1" applyAlignment="1">
      <alignment horizontal="center" vertical="center"/>
    </xf>
    <xf numFmtId="6" fontId="0" fillId="9" borderId="3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6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41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10" fontId="0" fillId="0" borderId="0" xfId="0" applyNumberFormat="1">
      <alignment vertical="center"/>
    </xf>
    <xf numFmtId="41" fontId="0" fillId="0" borderId="0" xfId="0" applyNumberFormat="1">
      <alignment vertical="center"/>
    </xf>
    <xf numFmtId="180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3">
    <dxf>
      <font>
        <b/>
        <i val="0"/>
        <color rgb="FFFF0000"/>
      </font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70C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" panose="02030600000101010101" pitchFamily="18" charset="-127"/>
                <a:ea typeface="궁서" panose="02030600000101010101" pitchFamily="18" charset="-127"/>
                <a:cs typeface="+mn-cs"/>
              </a:defRPr>
            </a:pPr>
            <a:r>
              <a:rPr lang="ko-KR" altLang="en-US" sz="2000">
                <a:latin typeface="궁서" panose="02030600000101010101" pitchFamily="18" charset="-127"/>
                <a:ea typeface="궁서" panose="02030600000101010101" pitchFamily="18" charset="-127"/>
              </a:rPr>
              <a:t>하반기 저축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" panose="02030600000101010101" pitchFamily="18" charset="-127"/>
              <a:ea typeface="궁서" panose="02030600000101010101" pitchFamily="18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'기타작업-1'!$D$4</c:f>
              <c:strCache>
                <c:ptCount val="1"/>
                <c:pt idx="0">
                  <c:v>하반기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7AC-4433-ADA2-01C64239F0A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'기타작업-1'!$B$5:$B$7</c:f>
              <c:strCache>
                <c:ptCount val="3"/>
                <c:pt idx="0">
                  <c:v>정기적금</c:v>
                </c:pt>
                <c:pt idx="1">
                  <c:v>청약저축</c:v>
                </c:pt>
                <c:pt idx="2">
                  <c:v>청약예금</c:v>
                </c:pt>
              </c:strCache>
            </c:strRef>
          </c:cat>
          <c:val>
            <c:numRef>
              <c:f>'기타작업-1'!$D$5:$D$7</c:f>
              <c:numCache>
                <c:formatCode>_(* #,##0_);_(* \(#,##0\);_(* "-"_);_(@_)</c:formatCode>
                <c:ptCount val="3"/>
                <c:pt idx="0">
                  <c:v>29000</c:v>
                </c:pt>
                <c:pt idx="1">
                  <c:v>26000</c:v>
                </c:pt>
                <c:pt idx="2">
                  <c:v>22000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3-4EA4-8467-917AE6820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1065120"/>
        <c:axId val="2011071360"/>
      </c:barChart>
      <c:catAx>
        <c:axId val="201106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71360"/>
        <c:crosses val="autoZero"/>
        <c:auto val="1"/>
        <c:lblAlgn val="ctr"/>
        <c:lblOffset val="100"/>
        <c:noMultiLvlLbl val="0"/>
      </c:catAx>
      <c:valAx>
        <c:axId val="2011071360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'기타작업-1'!$D$3</c:f>
              <c:strCache>
                <c:ptCount val="1"/>
                <c:pt idx="0">
                  <c:v>(단위:천원)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65120"/>
        <c:crosses val="autoZero"/>
        <c:crossBetween val="between"/>
        <c:majorUnit val="10000"/>
      </c:valAx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8</xdr:row>
      <xdr:rowOff>9524</xdr:rowOff>
    </xdr:from>
    <xdr:to>
      <xdr:col>6</xdr:col>
      <xdr:colOff>685799</xdr:colOff>
      <xdr:row>21</xdr:row>
      <xdr:rowOff>209549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25400</xdr:colOff>
          <xdr:row>0</xdr:row>
          <xdr:rowOff>19050</xdr:rowOff>
        </xdr:from>
        <xdr:to>
          <xdr:col>6</xdr:col>
          <xdr:colOff>654050</xdr:colOff>
          <xdr:row>2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6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12700</xdr:colOff>
          <xdr:row>0</xdr:row>
          <xdr:rowOff>38100</xdr:rowOff>
        </xdr:from>
        <xdr:to>
          <xdr:col>9</xdr:col>
          <xdr:colOff>6350</xdr:colOff>
          <xdr:row>1</xdr:row>
          <xdr:rowOff>209550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6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아이콘보기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146050</xdr:colOff>
          <xdr:row>0</xdr:row>
          <xdr:rowOff>76200</xdr:rowOff>
        </xdr:from>
        <xdr:to>
          <xdr:col>8</xdr:col>
          <xdr:colOff>762000</xdr:colOff>
          <xdr:row>1</xdr:row>
          <xdr:rowOff>146050</xdr:rowOff>
        </xdr:to>
        <xdr:sp macro="" textlink="">
          <xdr:nvSpPr>
            <xdr:cNvPr id="8193" name="cmd가입자검색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유준영" refreshedDate="46259.849231018517" backgroundQuery="1" createdVersion="8" refreshedVersion="8" minRefreshableVersion="3" recordCount="33" xr:uid="{3A1D1D9C-C764-485D-9879-6479A84D194D}">
  <cacheSource type="external" connectionId="1"/>
  <cacheFields count="6">
    <cacheField name="가입시간" numFmtId="0">
      <sharedItems containsSemiMixedTypes="0" containsNonDate="0" containsDate="1" containsString="0" minDate="1899-12-30T09:15:00" maxDate="1899-12-30T15:37:00" count="31">
        <d v="1899-12-30T09:15:00"/>
        <d v="1899-12-30T09:24:00"/>
        <d v="1899-12-30T09:30:00"/>
        <d v="1899-12-30T10:27:00"/>
        <d v="1899-12-30T10:32:00"/>
        <d v="1899-12-30T10:45:00"/>
        <d v="1899-12-30T10:50:00"/>
        <d v="1899-12-30T11:00:00"/>
        <d v="1899-12-30T11:05:00"/>
        <d v="1899-12-30T11:12:00"/>
        <d v="1899-12-30T11:15:00"/>
        <d v="1899-12-30T11:19:00"/>
        <d v="1899-12-30T11:26:00"/>
        <d v="1899-12-30T11:30:00"/>
        <d v="1899-12-30T11:35:00"/>
        <d v="1899-12-30T11:36:00"/>
        <d v="1899-12-30T11:40:00"/>
        <d v="1899-12-30T11:43:00"/>
        <d v="1899-12-30T11:47:00"/>
        <d v="1899-12-30T12:03:00"/>
        <d v="1899-12-30T12:15:00"/>
        <d v="1899-12-30T12:16:00"/>
        <d v="1899-12-30T12:17:00"/>
        <d v="1899-12-30T12:50:00"/>
        <d v="1899-12-30T13:05:00"/>
        <d v="1899-12-30T14:10:00"/>
        <d v="1899-12-30T14:35:00"/>
        <d v="1899-12-30T15:20:00"/>
        <d v="1899-12-30T15:29:00"/>
        <d v="1899-12-30T15:33:00"/>
        <d v="1899-12-30T15:37:00"/>
      </sharedItems>
      <fieldGroup par="5"/>
    </cacheField>
    <cacheField name="상품종류" numFmtId="0">
      <sharedItems count="3">
        <s v="정기적금"/>
        <s v="청약저축"/>
        <s v="청약예금"/>
      </sharedItems>
    </cacheField>
    <cacheField name="지점명" numFmtId="0">
      <sharedItems count="4">
        <s v="합정"/>
        <s v="여의도"/>
        <s v="강남"/>
        <s v="명동"/>
      </sharedItems>
    </cacheField>
    <cacheField name="월불입액" numFmtId="0">
      <sharedItems containsSemiMixedTypes="0" containsString="0" containsNumber="1" containsInteger="1" minValue="10000" maxValue="270000" count="12">
        <n v="120000"/>
        <n v="250000"/>
        <n v="100000"/>
        <n v="90000"/>
        <n v="10000"/>
        <n v="50000"/>
        <n v="150000"/>
        <n v="75000"/>
        <n v="80000"/>
        <n v="270000"/>
        <n v="210000"/>
        <n v="70000"/>
      </sharedItems>
    </cacheField>
    <cacheField name="연이율" numFmtId="0">
      <sharedItems containsSemiMixedTypes="0" containsString="0" containsNumber="1" minValue="0.02" maxValue="3.5999999999999997E-2" count="10">
        <n v="0.02"/>
        <n v="2.5000000000000001E-2"/>
        <n v="2.8000000000000001E-2"/>
        <n v="0.03"/>
        <n v="2.3E-2"/>
        <n v="2.9000000000000001E-2"/>
        <n v="2.1000000000000001E-2"/>
        <n v="2.1999999999999999E-2"/>
        <n v="3.5999999999999997E-2"/>
        <n v="3.3000000000000002E-2"/>
      </sharedItems>
    </cacheField>
    <cacheField name="가입시간2" numFmtId="0" databaseField="0">
      <fieldGroup base="0">
        <discretePr count="31"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1"/>
          <x v="1"/>
          <x v="1"/>
          <x v="1"/>
          <x v="1"/>
          <x v="1"/>
          <x v="1"/>
          <x v="1"/>
          <x v="1"/>
          <x v="1"/>
          <x v="1"/>
          <x v="1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">
  <r>
    <x v="0"/>
    <x v="0"/>
    <x v="0"/>
    <x v="0"/>
    <x v="0"/>
  </r>
  <r>
    <x v="1"/>
    <x v="0"/>
    <x v="1"/>
    <x v="1"/>
    <x v="1"/>
  </r>
  <r>
    <x v="2"/>
    <x v="0"/>
    <x v="2"/>
    <x v="0"/>
    <x v="0"/>
  </r>
  <r>
    <x v="3"/>
    <x v="1"/>
    <x v="3"/>
    <x v="2"/>
    <x v="2"/>
  </r>
  <r>
    <x v="4"/>
    <x v="0"/>
    <x v="3"/>
    <x v="3"/>
    <x v="0"/>
  </r>
  <r>
    <x v="5"/>
    <x v="2"/>
    <x v="3"/>
    <x v="0"/>
    <x v="3"/>
  </r>
  <r>
    <x v="5"/>
    <x v="1"/>
    <x v="2"/>
    <x v="0"/>
    <x v="4"/>
  </r>
  <r>
    <x v="6"/>
    <x v="1"/>
    <x v="2"/>
    <x v="4"/>
    <x v="4"/>
  </r>
  <r>
    <x v="7"/>
    <x v="0"/>
    <x v="1"/>
    <x v="5"/>
    <x v="0"/>
  </r>
  <r>
    <x v="8"/>
    <x v="2"/>
    <x v="2"/>
    <x v="6"/>
    <x v="3"/>
  </r>
  <r>
    <x v="9"/>
    <x v="2"/>
    <x v="1"/>
    <x v="7"/>
    <x v="5"/>
  </r>
  <r>
    <x v="10"/>
    <x v="2"/>
    <x v="3"/>
    <x v="6"/>
    <x v="2"/>
  </r>
  <r>
    <x v="11"/>
    <x v="1"/>
    <x v="1"/>
    <x v="0"/>
    <x v="2"/>
  </r>
  <r>
    <x v="12"/>
    <x v="1"/>
    <x v="3"/>
    <x v="2"/>
    <x v="2"/>
  </r>
  <r>
    <x v="13"/>
    <x v="2"/>
    <x v="1"/>
    <x v="8"/>
    <x v="5"/>
  </r>
  <r>
    <x v="14"/>
    <x v="1"/>
    <x v="3"/>
    <x v="8"/>
    <x v="6"/>
  </r>
  <r>
    <x v="15"/>
    <x v="1"/>
    <x v="0"/>
    <x v="5"/>
    <x v="2"/>
  </r>
  <r>
    <x v="16"/>
    <x v="2"/>
    <x v="0"/>
    <x v="5"/>
    <x v="3"/>
  </r>
  <r>
    <x v="17"/>
    <x v="0"/>
    <x v="2"/>
    <x v="6"/>
    <x v="0"/>
  </r>
  <r>
    <x v="18"/>
    <x v="2"/>
    <x v="2"/>
    <x v="9"/>
    <x v="3"/>
  </r>
  <r>
    <x v="19"/>
    <x v="0"/>
    <x v="3"/>
    <x v="0"/>
    <x v="7"/>
  </r>
  <r>
    <x v="20"/>
    <x v="2"/>
    <x v="0"/>
    <x v="6"/>
    <x v="8"/>
  </r>
  <r>
    <x v="20"/>
    <x v="0"/>
    <x v="1"/>
    <x v="2"/>
    <x v="0"/>
  </r>
  <r>
    <x v="21"/>
    <x v="0"/>
    <x v="0"/>
    <x v="0"/>
    <x v="0"/>
  </r>
  <r>
    <x v="22"/>
    <x v="0"/>
    <x v="1"/>
    <x v="1"/>
    <x v="0"/>
  </r>
  <r>
    <x v="23"/>
    <x v="1"/>
    <x v="3"/>
    <x v="4"/>
    <x v="6"/>
  </r>
  <r>
    <x v="24"/>
    <x v="2"/>
    <x v="0"/>
    <x v="1"/>
    <x v="2"/>
  </r>
  <r>
    <x v="25"/>
    <x v="1"/>
    <x v="1"/>
    <x v="10"/>
    <x v="2"/>
  </r>
  <r>
    <x v="26"/>
    <x v="0"/>
    <x v="3"/>
    <x v="11"/>
    <x v="0"/>
  </r>
  <r>
    <x v="27"/>
    <x v="1"/>
    <x v="1"/>
    <x v="11"/>
    <x v="4"/>
  </r>
  <r>
    <x v="28"/>
    <x v="0"/>
    <x v="2"/>
    <x v="6"/>
    <x v="0"/>
  </r>
  <r>
    <x v="29"/>
    <x v="2"/>
    <x v="3"/>
    <x v="6"/>
    <x v="5"/>
  </r>
  <r>
    <x v="30"/>
    <x v="1"/>
    <x v="1"/>
    <x v="5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AA7DB7A-5D65-4B85-959D-5FE614805B47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B4:G13" firstHeaderRow="1" firstDataRow="2" firstDataCol="2" rowPageCount="1" colPageCount="1"/>
  <pivotFields count="6">
    <pivotField compact="0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Col" compact="0" showAll="0">
      <items count="4">
        <item x="2"/>
        <item x="1"/>
        <item x="0"/>
        <item t="default"/>
      </items>
    </pivotField>
    <pivotField axis="axisPage" compact="0" multipleItemSelectionAllowed="1" showAll="0">
      <items count="5">
        <item x="1"/>
        <item h="1" x="3"/>
        <item x="2"/>
        <item h="1" x="0"/>
        <item t="default"/>
      </items>
    </pivotField>
    <pivotField dataField="1" compact="0" showAll="0"/>
    <pivotField dataField="1" compact="0" showAll="0"/>
    <pivotField axis="axisRow" compact="0" showAll="0">
      <items count="3">
        <item n="오전" x="0"/>
        <item n="오후" x="1"/>
        <item t="default"/>
      </items>
    </pivotField>
  </pivotFields>
  <rowFields count="2">
    <field x="5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2" hier="-1"/>
  </pageFields>
  <dataFields count="2">
    <dataField name="평균 : 월불입액" fld="3" subtotal="average" baseField="5" baseItem="1" numFmtId="41"/>
    <dataField name="평균 : 연이율" fld="4" subtotal="average" baseField="5" baseItem="1" numFmtId="10"/>
  </dataField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K37"/>
  <sheetViews>
    <sheetView tabSelected="1" topLeftCell="A24" workbookViewId="0">
      <selection activeCell="B23" sqref="B23"/>
    </sheetView>
  </sheetViews>
  <sheetFormatPr defaultRowHeight="17" x14ac:dyDescent="0.45"/>
  <cols>
    <col min="3" max="3" width="12.83203125" customWidth="1"/>
    <col min="5" max="5" width="7.08203125" bestFit="1" customWidth="1"/>
    <col min="6" max="6" width="10.5" bestFit="1" customWidth="1"/>
    <col min="9" max="9" width="15.25" bestFit="1" customWidth="1"/>
  </cols>
  <sheetData>
    <row r="1" spans="1:11" x14ac:dyDescent="0.45">
      <c r="A1" t="s">
        <v>0</v>
      </c>
    </row>
    <row r="2" spans="1:1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K2" s="62"/>
    </row>
    <row r="3" spans="1:11" x14ac:dyDescent="0.45">
      <c r="A3" s="1" t="s">
        <v>10</v>
      </c>
      <c r="B3" s="1" t="s">
        <v>11</v>
      </c>
      <c r="C3" s="2">
        <v>43894</v>
      </c>
      <c r="D3" s="1" t="s">
        <v>12</v>
      </c>
      <c r="E3" s="1" t="s">
        <v>13</v>
      </c>
      <c r="F3" s="3">
        <v>120000</v>
      </c>
      <c r="G3" s="1" t="s">
        <v>14</v>
      </c>
      <c r="H3" s="4">
        <v>0.03</v>
      </c>
      <c r="I3" s="5">
        <v>16811000</v>
      </c>
    </row>
    <row r="4" spans="1:11" x14ac:dyDescent="0.45">
      <c r="A4" s="1" t="s">
        <v>15</v>
      </c>
      <c r="B4" s="1" t="s">
        <v>11</v>
      </c>
      <c r="C4" s="2">
        <v>43126</v>
      </c>
      <c r="D4" s="1" t="s">
        <v>16</v>
      </c>
      <c r="E4" s="1" t="s">
        <v>17</v>
      </c>
      <c r="F4" s="3">
        <v>150000</v>
      </c>
      <c r="G4" s="1" t="s">
        <v>18</v>
      </c>
      <c r="H4" s="4">
        <v>0.02</v>
      </c>
      <c r="I4" s="5">
        <v>19908000</v>
      </c>
    </row>
    <row r="5" spans="1:11" x14ac:dyDescent="0.45">
      <c r="A5" s="1" t="s">
        <v>19</v>
      </c>
      <c r="B5" s="1" t="s">
        <v>20</v>
      </c>
      <c r="C5" s="2">
        <v>43282</v>
      </c>
      <c r="D5" s="1" t="s">
        <v>16</v>
      </c>
      <c r="E5" s="1" t="s">
        <v>21</v>
      </c>
      <c r="F5" s="3">
        <v>50000</v>
      </c>
      <c r="G5" s="1" t="s">
        <v>14</v>
      </c>
      <c r="H5" s="4">
        <v>0.02</v>
      </c>
      <c r="I5" s="5">
        <v>6648000</v>
      </c>
    </row>
    <row r="6" spans="1:11" x14ac:dyDescent="0.45">
      <c r="A6" s="1" t="s">
        <v>22</v>
      </c>
      <c r="B6" s="1" t="s">
        <v>20</v>
      </c>
      <c r="C6" s="2">
        <v>43330</v>
      </c>
      <c r="D6" s="1" t="s">
        <v>12</v>
      </c>
      <c r="E6" s="1" t="s">
        <v>21</v>
      </c>
      <c r="F6" s="3">
        <v>80000</v>
      </c>
      <c r="G6" s="1" t="s">
        <v>14</v>
      </c>
      <c r="H6" s="4">
        <v>2.9000000000000001E-2</v>
      </c>
      <c r="I6" s="5">
        <v>11149000</v>
      </c>
    </row>
    <row r="7" spans="1:11" x14ac:dyDescent="0.45">
      <c r="A7" s="1" t="s">
        <v>23</v>
      </c>
      <c r="B7" s="1" t="s">
        <v>11</v>
      </c>
      <c r="C7" s="2">
        <v>43734</v>
      </c>
      <c r="D7" s="1" t="s">
        <v>24</v>
      </c>
      <c r="E7" s="1" t="s">
        <v>13</v>
      </c>
      <c r="F7" s="3">
        <v>100000</v>
      </c>
      <c r="G7" s="1" t="s">
        <v>14</v>
      </c>
      <c r="H7" s="4">
        <v>2.8000000000000001E-2</v>
      </c>
      <c r="I7" s="5">
        <v>13863000</v>
      </c>
    </row>
    <row r="8" spans="1:11" x14ac:dyDescent="0.45">
      <c r="A8" s="1" t="s">
        <v>25</v>
      </c>
      <c r="B8" s="1" t="s">
        <v>11</v>
      </c>
      <c r="C8" s="2">
        <v>43456</v>
      </c>
      <c r="D8" s="1" t="s">
        <v>16</v>
      </c>
      <c r="E8" s="1" t="s">
        <v>13</v>
      </c>
      <c r="F8" s="3">
        <v>90000</v>
      </c>
      <c r="G8" s="1" t="s">
        <v>14</v>
      </c>
      <c r="H8" s="4">
        <v>0.02</v>
      </c>
      <c r="I8" s="5">
        <v>11965000</v>
      </c>
    </row>
    <row r="9" spans="1:11" x14ac:dyDescent="0.45">
      <c r="A9" s="1" t="s">
        <v>26</v>
      </c>
      <c r="B9" s="1" t="s">
        <v>20</v>
      </c>
      <c r="C9" s="2">
        <v>43783</v>
      </c>
      <c r="D9" s="1" t="s">
        <v>16</v>
      </c>
      <c r="E9" s="1" t="s">
        <v>21</v>
      </c>
      <c r="F9" s="3">
        <v>100000</v>
      </c>
      <c r="G9" s="1" t="s">
        <v>14</v>
      </c>
      <c r="H9" s="4">
        <v>0.02</v>
      </c>
      <c r="I9" s="5">
        <v>13295000</v>
      </c>
    </row>
    <row r="10" spans="1:11" x14ac:dyDescent="0.45">
      <c r="A10" s="1" t="s">
        <v>27</v>
      </c>
      <c r="B10" s="1" t="s">
        <v>20</v>
      </c>
      <c r="C10" s="2">
        <v>43574</v>
      </c>
      <c r="D10" s="1" t="s">
        <v>16</v>
      </c>
      <c r="E10" s="1" t="s">
        <v>28</v>
      </c>
      <c r="F10" s="3">
        <v>120000</v>
      </c>
      <c r="G10" s="1" t="s">
        <v>18</v>
      </c>
      <c r="H10" s="4">
        <v>0.02</v>
      </c>
      <c r="I10" s="5">
        <v>15927000</v>
      </c>
    </row>
    <row r="11" spans="1:11" x14ac:dyDescent="0.45">
      <c r="A11" s="1" t="s">
        <v>29</v>
      </c>
      <c r="B11" s="1" t="s">
        <v>11</v>
      </c>
      <c r="C11" s="2">
        <v>43798</v>
      </c>
      <c r="D11" s="1" t="s">
        <v>16</v>
      </c>
      <c r="E11" s="1" t="s">
        <v>21</v>
      </c>
      <c r="F11" s="3">
        <v>250000</v>
      </c>
      <c r="G11" s="1" t="s">
        <v>14</v>
      </c>
      <c r="H11" s="4">
        <v>0.02</v>
      </c>
      <c r="I11" s="5">
        <v>33236000</v>
      </c>
    </row>
    <row r="12" spans="1:11" x14ac:dyDescent="0.45">
      <c r="A12" s="1" t="s">
        <v>30</v>
      </c>
      <c r="B12" s="1" t="s">
        <v>11</v>
      </c>
      <c r="C12" s="2">
        <v>43834</v>
      </c>
      <c r="D12" s="1" t="s">
        <v>24</v>
      </c>
      <c r="E12" s="1" t="s">
        <v>13</v>
      </c>
      <c r="F12" s="3">
        <v>10000</v>
      </c>
      <c r="G12" s="1" t="s">
        <v>18</v>
      </c>
      <c r="H12" s="4">
        <v>2.1000000000000001E-2</v>
      </c>
      <c r="I12" s="5">
        <v>1335000</v>
      </c>
    </row>
    <row r="13" spans="1:11" x14ac:dyDescent="0.45">
      <c r="A13" s="1" t="s">
        <v>31</v>
      </c>
      <c r="B13" s="1" t="s">
        <v>11</v>
      </c>
      <c r="C13" s="2">
        <v>43800</v>
      </c>
      <c r="D13" s="1" t="s">
        <v>16</v>
      </c>
      <c r="E13" s="1" t="s">
        <v>28</v>
      </c>
      <c r="F13" s="3">
        <v>120000</v>
      </c>
      <c r="G13" s="1" t="s">
        <v>18</v>
      </c>
      <c r="H13" s="4">
        <v>0.02</v>
      </c>
      <c r="I13" s="5">
        <v>15927000</v>
      </c>
    </row>
    <row r="14" spans="1:11" x14ac:dyDescent="0.45">
      <c r="A14" s="1" t="s">
        <v>32</v>
      </c>
      <c r="B14" s="1" t="s">
        <v>20</v>
      </c>
      <c r="C14" s="2">
        <v>44191</v>
      </c>
      <c r="D14" s="1" t="s">
        <v>24</v>
      </c>
      <c r="E14" s="1" t="s">
        <v>13</v>
      </c>
      <c r="F14" s="3">
        <v>100000</v>
      </c>
      <c r="G14" s="1" t="s">
        <v>14</v>
      </c>
      <c r="H14" s="4">
        <v>2.8000000000000001E-2</v>
      </c>
      <c r="I14" s="5">
        <v>13863000</v>
      </c>
    </row>
    <row r="15" spans="1:11" x14ac:dyDescent="0.45">
      <c r="A15" s="1" t="s">
        <v>33</v>
      </c>
      <c r="B15" s="1" t="s">
        <v>20</v>
      </c>
      <c r="C15" s="2">
        <v>43963</v>
      </c>
      <c r="D15" s="1" t="s">
        <v>12</v>
      </c>
      <c r="E15" s="1" t="s">
        <v>28</v>
      </c>
      <c r="F15" s="3">
        <v>50000</v>
      </c>
      <c r="G15" s="1" t="s">
        <v>18</v>
      </c>
      <c r="H15" s="4">
        <v>0.03</v>
      </c>
      <c r="I15" s="5">
        <v>6988000</v>
      </c>
    </row>
    <row r="16" spans="1:11" x14ac:dyDescent="0.45">
      <c r="A16" s="1" t="s">
        <v>34</v>
      </c>
      <c r="B16" s="1" t="s">
        <v>11</v>
      </c>
      <c r="C16" s="2">
        <v>43565</v>
      </c>
      <c r="D16" s="1" t="s">
        <v>12</v>
      </c>
      <c r="E16" s="1" t="s">
        <v>17</v>
      </c>
      <c r="F16" s="3">
        <v>150000</v>
      </c>
      <c r="G16" s="1" t="s">
        <v>18</v>
      </c>
      <c r="H16" s="4">
        <v>0.03</v>
      </c>
      <c r="I16" s="5">
        <v>20962000</v>
      </c>
    </row>
    <row r="17" spans="1:9" x14ac:dyDescent="0.45">
      <c r="A17" s="1" t="s">
        <v>35</v>
      </c>
      <c r="B17" s="1" t="s">
        <v>11</v>
      </c>
      <c r="C17" s="2">
        <v>43814</v>
      </c>
      <c r="D17" s="1" t="s">
        <v>12</v>
      </c>
      <c r="E17" s="1" t="s">
        <v>21</v>
      </c>
      <c r="F17" s="3">
        <v>75000</v>
      </c>
      <c r="G17" s="1" t="s">
        <v>18</v>
      </c>
      <c r="H17" s="4">
        <v>2.9000000000000001E-2</v>
      </c>
      <c r="I17" s="5">
        <v>10427000</v>
      </c>
    </row>
    <row r="18" spans="1:9" x14ac:dyDescent="0.45">
      <c r="A18" s="1" t="s">
        <v>36</v>
      </c>
      <c r="B18" s="1" t="s">
        <v>11</v>
      </c>
      <c r="C18" s="2">
        <v>43572</v>
      </c>
      <c r="D18" s="1" t="s">
        <v>16</v>
      </c>
      <c r="E18" s="1" t="s">
        <v>17</v>
      </c>
      <c r="F18" s="3">
        <v>120000</v>
      </c>
      <c r="G18" s="1" t="s">
        <v>18</v>
      </c>
      <c r="H18" s="4">
        <v>0.02</v>
      </c>
      <c r="I18" s="5">
        <v>15927000</v>
      </c>
    </row>
    <row r="19" spans="1:9" x14ac:dyDescent="0.45">
      <c r="A19" s="1" t="s">
        <v>37</v>
      </c>
      <c r="B19" s="1" t="s">
        <v>20</v>
      </c>
      <c r="C19" s="2">
        <v>43809</v>
      </c>
      <c r="D19" s="1" t="s">
        <v>24</v>
      </c>
      <c r="E19" s="1" t="s">
        <v>17</v>
      </c>
      <c r="F19" s="3">
        <v>10000</v>
      </c>
      <c r="G19" s="1" t="s">
        <v>18</v>
      </c>
      <c r="H19" s="4">
        <v>2.3E-2</v>
      </c>
      <c r="I19" s="5">
        <v>1348000</v>
      </c>
    </row>
    <row r="20" spans="1:9" x14ac:dyDescent="0.45">
      <c r="A20" s="1" t="s">
        <v>38</v>
      </c>
      <c r="B20" s="1" t="s">
        <v>11</v>
      </c>
      <c r="C20" s="2">
        <v>44169</v>
      </c>
      <c r="D20" s="1" t="s">
        <v>24</v>
      </c>
      <c r="E20" s="1" t="s">
        <v>21</v>
      </c>
      <c r="F20" s="3">
        <v>120000</v>
      </c>
      <c r="G20" s="1" t="s">
        <v>14</v>
      </c>
      <c r="H20" s="4">
        <v>2.8000000000000001E-2</v>
      </c>
      <c r="I20" s="5">
        <v>16635000</v>
      </c>
    </row>
    <row r="21" spans="1:9" x14ac:dyDescent="0.45">
      <c r="A21" s="1" t="s">
        <v>39</v>
      </c>
      <c r="B21" s="1" t="s">
        <v>20</v>
      </c>
      <c r="C21" s="2">
        <v>43887</v>
      </c>
      <c r="D21" s="1" t="s">
        <v>12</v>
      </c>
      <c r="E21" s="1" t="s">
        <v>28</v>
      </c>
      <c r="F21" s="3">
        <v>250000</v>
      </c>
      <c r="G21" s="1" t="s">
        <v>14</v>
      </c>
      <c r="H21" s="4">
        <v>2.8000000000000001E-2</v>
      </c>
      <c r="I21" s="5">
        <v>34656000</v>
      </c>
    </row>
    <row r="22" spans="1:9" x14ac:dyDescent="0.45">
      <c r="A22" s="1" t="s">
        <v>40</v>
      </c>
      <c r="B22" s="1" t="s">
        <v>20</v>
      </c>
      <c r="C22" s="2">
        <v>44066</v>
      </c>
      <c r="D22" s="1" t="s">
        <v>24</v>
      </c>
      <c r="E22" s="1" t="s">
        <v>21</v>
      </c>
      <c r="F22" s="3">
        <v>210000</v>
      </c>
      <c r="G22" s="1" t="s">
        <v>14</v>
      </c>
      <c r="H22" s="4">
        <v>2.8000000000000001E-2</v>
      </c>
      <c r="I22" s="5">
        <v>29111000</v>
      </c>
    </row>
    <row r="23" spans="1:9" x14ac:dyDescent="0.45">
      <c r="A23" s="1" t="s">
        <v>41</v>
      </c>
      <c r="B23" s="1" t="s">
        <v>11</v>
      </c>
      <c r="C23" s="2">
        <v>43808</v>
      </c>
      <c r="D23" s="1" t="s">
        <v>16</v>
      </c>
      <c r="E23" s="1" t="s">
        <v>13</v>
      </c>
      <c r="F23" s="3">
        <v>70000</v>
      </c>
      <c r="G23" s="1" t="s">
        <v>18</v>
      </c>
      <c r="H23" s="4">
        <v>0.02</v>
      </c>
      <c r="I23" s="5">
        <v>9291000</v>
      </c>
    </row>
    <row r="24" spans="1:9" x14ac:dyDescent="0.45">
      <c r="A24" s="1" t="s">
        <v>42</v>
      </c>
      <c r="B24" s="1" t="s">
        <v>11</v>
      </c>
      <c r="C24" s="2">
        <v>43145</v>
      </c>
      <c r="D24" s="1" t="s">
        <v>24</v>
      </c>
      <c r="E24" s="1" t="s">
        <v>21</v>
      </c>
      <c r="F24" s="3">
        <v>70000</v>
      </c>
      <c r="G24" s="1" t="s">
        <v>14</v>
      </c>
      <c r="H24" s="4">
        <v>2.3E-2</v>
      </c>
      <c r="I24" s="5">
        <v>9453000</v>
      </c>
    </row>
    <row r="25" spans="1:9" x14ac:dyDescent="0.45">
      <c r="A25" s="1" t="s">
        <v>43</v>
      </c>
      <c r="B25" s="1" t="s">
        <v>11</v>
      </c>
      <c r="C25" s="2">
        <v>44065</v>
      </c>
      <c r="D25" s="1" t="s">
        <v>24</v>
      </c>
      <c r="E25" s="1" t="s">
        <v>21</v>
      </c>
      <c r="F25" s="3">
        <v>50000</v>
      </c>
      <c r="G25" s="1" t="s">
        <v>18</v>
      </c>
      <c r="H25" s="4">
        <v>3.3000000000000002E-2</v>
      </c>
      <c r="I25" s="5">
        <v>7098000</v>
      </c>
    </row>
    <row r="27" spans="1:9" x14ac:dyDescent="0.45">
      <c r="A27" s="57" t="s">
        <v>68</v>
      </c>
    </row>
    <row r="28" spans="1:9" x14ac:dyDescent="0.45">
      <c r="A28" t="b">
        <f>OR(AND(LEFT(D3,2)="청약",B3="여"),AND(E3="여의도",F3&gt;=150000))</f>
        <v>0</v>
      </c>
    </row>
    <row r="30" spans="1:9" x14ac:dyDescent="0.45">
      <c r="A30" s="1" t="s">
        <v>1</v>
      </c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8</v>
      </c>
      <c r="I30" s="1" t="s">
        <v>9</v>
      </c>
    </row>
    <row r="31" spans="1:9" x14ac:dyDescent="0.45">
      <c r="A31" s="1" t="s">
        <v>22</v>
      </c>
      <c r="B31" s="1" t="s">
        <v>20</v>
      </c>
      <c r="C31" s="2">
        <v>43330</v>
      </c>
      <c r="D31" s="1" t="s">
        <v>12</v>
      </c>
      <c r="E31" s="1" t="s">
        <v>21</v>
      </c>
      <c r="F31" s="3">
        <v>80000</v>
      </c>
      <c r="G31" s="1" t="s">
        <v>14</v>
      </c>
      <c r="H31" s="4">
        <v>2.9000000000000001E-2</v>
      </c>
      <c r="I31" s="5">
        <v>11149000</v>
      </c>
    </row>
    <row r="32" spans="1:9" x14ac:dyDescent="0.45">
      <c r="A32" s="1" t="s">
        <v>29</v>
      </c>
      <c r="B32" s="1" t="s">
        <v>11</v>
      </c>
      <c r="C32" s="2">
        <v>43798</v>
      </c>
      <c r="D32" s="1" t="s">
        <v>16</v>
      </c>
      <c r="E32" s="1" t="s">
        <v>21</v>
      </c>
      <c r="F32" s="3">
        <v>250000</v>
      </c>
      <c r="G32" s="1" t="s">
        <v>14</v>
      </c>
      <c r="H32" s="4">
        <v>0.02</v>
      </c>
      <c r="I32" s="5">
        <v>33236000</v>
      </c>
    </row>
    <row r="33" spans="1:9" x14ac:dyDescent="0.45">
      <c r="A33" s="1" t="s">
        <v>32</v>
      </c>
      <c r="B33" s="1" t="s">
        <v>20</v>
      </c>
      <c r="C33" s="2">
        <v>44191</v>
      </c>
      <c r="D33" s="1" t="s">
        <v>24</v>
      </c>
      <c r="E33" s="1" t="s">
        <v>13</v>
      </c>
      <c r="F33" s="3">
        <v>100000</v>
      </c>
      <c r="G33" s="1" t="s">
        <v>14</v>
      </c>
      <c r="H33" s="4">
        <v>2.8000000000000001E-2</v>
      </c>
      <c r="I33" s="5">
        <v>13863000</v>
      </c>
    </row>
    <row r="34" spans="1:9" x14ac:dyDescent="0.45">
      <c r="A34" s="1" t="s">
        <v>33</v>
      </c>
      <c r="B34" s="1" t="s">
        <v>20</v>
      </c>
      <c r="C34" s="2">
        <v>43963</v>
      </c>
      <c r="D34" s="1" t="s">
        <v>12</v>
      </c>
      <c r="E34" s="1" t="s">
        <v>28</v>
      </c>
      <c r="F34" s="3">
        <v>50000</v>
      </c>
      <c r="G34" s="1" t="s">
        <v>18</v>
      </c>
      <c r="H34" s="4">
        <v>0.03</v>
      </c>
      <c r="I34" s="5">
        <v>6988000</v>
      </c>
    </row>
    <row r="35" spans="1:9" x14ac:dyDescent="0.45">
      <c r="A35" s="1" t="s">
        <v>37</v>
      </c>
      <c r="B35" s="1" t="s">
        <v>20</v>
      </c>
      <c r="C35" s="2">
        <v>43809</v>
      </c>
      <c r="D35" s="1" t="s">
        <v>24</v>
      </c>
      <c r="E35" s="1" t="s">
        <v>17</v>
      </c>
      <c r="F35" s="3">
        <v>10000</v>
      </c>
      <c r="G35" s="1" t="s">
        <v>18</v>
      </c>
      <c r="H35" s="4">
        <v>2.3E-2</v>
      </c>
      <c r="I35" s="5">
        <v>1348000</v>
      </c>
    </row>
    <row r="36" spans="1:9" x14ac:dyDescent="0.45">
      <c r="A36" s="1" t="s">
        <v>39</v>
      </c>
      <c r="B36" s="1" t="s">
        <v>20</v>
      </c>
      <c r="C36" s="2">
        <v>43887</v>
      </c>
      <c r="D36" s="1" t="s">
        <v>12</v>
      </c>
      <c r="E36" s="1" t="s">
        <v>28</v>
      </c>
      <c r="F36" s="3">
        <v>250000</v>
      </c>
      <c r="G36" s="1" t="s">
        <v>14</v>
      </c>
      <c r="H36" s="4">
        <v>2.8000000000000001E-2</v>
      </c>
      <c r="I36" s="5">
        <v>34656000</v>
      </c>
    </row>
    <row r="37" spans="1:9" x14ac:dyDescent="0.45">
      <c r="A37" s="1" t="s">
        <v>40</v>
      </c>
      <c r="B37" s="1" t="s">
        <v>20</v>
      </c>
      <c r="C37" s="2">
        <v>44066</v>
      </c>
      <c r="D37" s="1" t="s">
        <v>24</v>
      </c>
      <c r="E37" s="1" t="s">
        <v>21</v>
      </c>
      <c r="F37" s="3">
        <v>210000</v>
      </c>
      <c r="G37" s="1" t="s">
        <v>14</v>
      </c>
      <c r="H37" s="4">
        <v>2.8000000000000001E-2</v>
      </c>
      <c r="I37" s="5">
        <v>29111000</v>
      </c>
    </row>
  </sheetData>
  <phoneticPr fontId="1" type="noConversion"/>
  <conditionalFormatting sqref="A3:I25">
    <cfRule type="expression" dxfId="0" priority="1">
      <formula>AND(MOD(MONTH($C3),2)=1,$C3&gt;=DATE(2019,1,1))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>
    <pageSetUpPr fitToPage="1"/>
  </sheetPr>
  <dimension ref="A1:I38"/>
  <sheetViews>
    <sheetView topLeftCell="A23" workbookViewId="0">
      <selection activeCell="F7" sqref="F7"/>
    </sheetView>
  </sheetViews>
  <sheetFormatPr defaultRowHeight="17" x14ac:dyDescent="0.45"/>
  <cols>
    <col min="1" max="1" width="10.25" customWidth="1"/>
    <col min="3" max="3" width="12.08203125" customWidth="1"/>
    <col min="4" max="4" width="10.25" customWidth="1"/>
    <col min="6" max="7" width="10.25" customWidth="1"/>
    <col min="9" max="9" width="13.5" bestFit="1" customWidth="1"/>
  </cols>
  <sheetData>
    <row r="1" spans="1:9" x14ac:dyDescent="0.45">
      <c r="A1" t="s">
        <v>0</v>
      </c>
    </row>
    <row r="2" spans="1:9" x14ac:dyDescent="0.4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4" t="s">
        <v>9</v>
      </c>
    </row>
    <row r="3" spans="1:9" x14ac:dyDescent="0.45">
      <c r="A3" s="25" t="s">
        <v>10</v>
      </c>
      <c r="B3" s="25" t="s">
        <v>11</v>
      </c>
      <c r="C3" s="26">
        <v>43894</v>
      </c>
      <c r="D3" s="25" t="s">
        <v>12</v>
      </c>
      <c r="E3" s="25" t="s">
        <v>13</v>
      </c>
      <c r="F3" s="27">
        <v>120000</v>
      </c>
      <c r="G3" s="25" t="s">
        <v>14</v>
      </c>
      <c r="H3" s="28">
        <v>0.03</v>
      </c>
      <c r="I3" s="29">
        <f>ROUNDUP(FV(H3/12,120,-F3,,IF(G3="월초",1,0)),-3)</f>
        <v>16811000</v>
      </c>
    </row>
    <row r="4" spans="1:9" x14ac:dyDescent="0.45">
      <c r="A4" s="30" t="s">
        <v>15</v>
      </c>
      <c r="B4" s="30" t="s">
        <v>11</v>
      </c>
      <c r="C4" s="31">
        <v>43126</v>
      </c>
      <c r="D4" s="30" t="s">
        <v>16</v>
      </c>
      <c r="E4" s="30" t="s">
        <v>17</v>
      </c>
      <c r="F4" s="32" t="s">
        <v>67</v>
      </c>
      <c r="G4" s="30" t="s">
        <v>18</v>
      </c>
      <c r="H4" s="33">
        <v>0.02</v>
      </c>
      <c r="I4" s="34" t="e">
        <f t="shared" ref="I4:I38" si="0">ROUNDUP(FV(H4/12,120,-F4,,IF(G4="월초",1,0)),-3)</f>
        <v>#VALUE!</v>
      </c>
    </row>
    <row r="5" spans="1:9" x14ac:dyDescent="0.45">
      <c r="A5" s="25" t="s">
        <v>19</v>
      </c>
      <c r="B5" s="25" t="s">
        <v>20</v>
      </c>
      <c r="C5" s="26">
        <v>43282</v>
      </c>
      <c r="D5" s="25" t="s">
        <v>16</v>
      </c>
      <c r="E5" s="25" t="s">
        <v>21</v>
      </c>
      <c r="F5" s="27">
        <v>50000</v>
      </c>
      <c r="G5" s="25" t="s">
        <v>14</v>
      </c>
      <c r="H5" s="28">
        <v>0.02</v>
      </c>
      <c r="I5" s="29">
        <f t="shared" si="0"/>
        <v>6648000</v>
      </c>
    </row>
    <row r="6" spans="1:9" x14ac:dyDescent="0.45">
      <c r="A6" s="30" t="s">
        <v>22</v>
      </c>
      <c r="B6" s="30" t="s">
        <v>20</v>
      </c>
      <c r="C6" s="31">
        <v>43330</v>
      </c>
      <c r="D6" s="30" t="s">
        <v>12</v>
      </c>
      <c r="E6" s="30" t="s">
        <v>21</v>
      </c>
      <c r="F6" s="32">
        <v>80000</v>
      </c>
      <c r="G6" s="30" t="s">
        <v>14</v>
      </c>
      <c r="H6" s="33">
        <v>2.9000000000000001E-2</v>
      </c>
      <c r="I6" s="34">
        <f t="shared" si="0"/>
        <v>11149000</v>
      </c>
    </row>
    <row r="7" spans="1:9" x14ac:dyDescent="0.45">
      <c r="A7" s="25" t="s">
        <v>23</v>
      </c>
      <c r="B7" s="25" t="s">
        <v>11</v>
      </c>
      <c r="C7" s="26">
        <v>43734</v>
      </c>
      <c r="D7" s="25" t="s">
        <v>24</v>
      </c>
      <c r="E7" s="25" t="s">
        <v>13</v>
      </c>
      <c r="F7" s="27">
        <v>100000</v>
      </c>
      <c r="G7" s="25" t="s">
        <v>14</v>
      </c>
      <c r="H7" s="28">
        <v>2.8000000000000001E-2</v>
      </c>
      <c r="I7" s="29">
        <f t="shared" si="0"/>
        <v>13863000</v>
      </c>
    </row>
    <row r="8" spans="1:9" x14ac:dyDescent="0.45">
      <c r="A8" s="30" t="s">
        <v>25</v>
      </c>
      <c r="B8" s="30" t="s">
        <v>11</v>
      </c>
      <c r="C8" s="31">
        <v>43456</v>
      </c>
      <c r="D8" s="30" t="s">
        <v>16</v>
      </c>
      <c r="E8" s="30" t="s">
        <v>13</v>
      </c>
      <c r="F8" s="32">
        <v>90000</v>
      </c>
      <c r="G8" s="30" t="s">
        <v>14</v>
      </c>
      <c r="H8" s="33">
        <v>0.02</v>
      </c>
      <c r="I8" s="34">
        <f t="shared" si="0"/>
        <v>11965000</v>
      </c>
    </row>
    <row r="9" spans="1:9" x14ac:dyDescent="0.45">
      <c r="A9" s="25" t="s">
        <v>26</v>
      </c>
      <c r="B9" s="25" t="s">
        <v>20</v>
      </c>
      <c r="C9" s="26">
        <v>43783</v>
      </c>
      <c r="D9" s="25" t="s">
        <v>16</v>
      </c>
      <c r="E9" s="25" t="s">
        <v>21</v>
      </c>
      <c r="F9" s="27">
        <v>100000</v>
      </c>
      <c r="G9" s="25" t="s">
        <v>14</v>
      </c>
      <c r="H9" s="28">
        <v>0.02</v>
      </c>
      <c r="I9" s="29">
        <f t="shared" si="0"/>
        <v>13295000</v>
      </c>
    </row>
    <row r="10" spans="1:9" x14ac:dyDescent="0.45">
      <c r="A10" s="30" t="s">
        <v>27</v>
      </c>
      <c r="B10" s="30" t="s">
        <v>20</v>
      </c>
      <c r="C10" s="31">
        <v>43574</v>
      </c>
      <c r="D10" s="30" t="s">
        <v>16</v>
      </c>
      <c r="E10" s="30" t="s">
        <v>28</v>
      </c>
      <c r="F10" s="32" t="s">
        <v>67</v>
      </c>
      <c r="G10" s="30" t="s">
        <v>18</v>
      </c>
      <c r="H10" s="33">
        <v>0.02</v>
      </c>
      <c r="I10" s="34" t="e">
        <f t="shared" si="0"/>
        <v>#VALUE!</v>
      </c>
    </row>
    <row r="11" spans="1:9" x14ac:dyDescent="0.45">
      <c r="A11" s="25" t="s">
        <v>29</v>
      </c>
      <c r="B11" s="25" t="s">
        <v>11</v>
      </c>
      <c r="C11" s="26">
        <v>43798</v>
      </c>
      <c r="D11" s="25" t="s">
        <v>16</v>
      </c>
      <c r="E11" s="25" t="s">
        <v>21</v>
      </c>
      <c r="F11" s="27">
        <v>250000</v>
      </c>
      <c r="G11" s="25" t="s">
        <v>14</v>
      </c>
      <c r="H11" s="28">
        <v>0.02</v>
      </c>
      <c r="I11" s="29">
        <f t="shared" si="0"/>
        <v>33236000</v>
      </c>
    </row>
    <row r="12" spans="1:9" x14ac:dyDescent="0.45">
      <c r="A12" s="30" t="s">
        <v>30</v>
      </c>
      <c r="B12" s="30" t="s">
        <v>11</v>
      </c>
      <c r="C12" s="31">
        <v>43834</v>
      </c>
      <c r="D12" s="30" t="s">
        <v>24</v>
      </c>
      <c r="E12" s="30" t="s">
        <v>13</v>
      </c>
      <c r="F12" s="32">
        <v>10000</v>
      </c>
      <c r="G12" s="30" t="s">
        <v>18</v>
      </c>
      <c r="H12" s="33">
        <v>2.1000000000000001E-2</v>
      </c>
      <c r="I12" s="34">
        <f t="shared" si="0"/>
        <v>1335000</v>
      </c>
    </row>
    <row r="13" spans="1:9" x14ac:dyDescent="0.45">
      <c r="A13" s="25" t="s">
        <v>31</v>
      </c>
      <c r="B13" s="25" t="s">
        <v>11</v>
      </c>
      <c r="C13" s="26">
        <v>43800</v>
      </c>
      <c r="D13" s="25" t="s">
        <v>16</v>
      </c>
      <c r="E13" s="25" t="s">
        <v>28</v>
      </c>
      <c r="F13" s="27">
        <v>120000</v>
      </c>
      <c r="G13" s="25" t="s">
        <v>18</v>
      </c>
      <c r="H13" s="28">
        <v>0.02</v>
      </c>
      <c r="I13" s="29">
        <f t="shared" si="0"/>
        <v>15927000</v>
      </c>
    </row>
    <row r="14" spans="1:9" x14ac:dyDescent="0.45">
      <c r="A14" s="30" t="s">
        <v>32</v>
      </c>
      <c r="B14" s="30" t="s">
        <v>20</v>
      </c>
      <c r="C14" s="31">
        <v>44191</v>
      </c>
      <c r="D14" s="30" t="s">
        <v>24</v>
      </c>
      <c r="E14" s="30" t="s">
        <v>13</v>
      </c>
      <c r="F14" s="32">
        <v>100000</v>
      </c>
      <c r="G14" s="30" t="s">
        <v>14</v>
      </c>
      <c r="H14" s="33">
        <v>2.8000000000000001E-2</v>
      </c>
      <c r="I14" s="34">
        <f t="shared" si="0"/>
        <v>13863000</v>
      </c>
    </row>
    <row r="15" spans="1:9" x14ac:dyDescent="0.45">
      <c r="A15" s="25" t="s">
        <v>33</v>
      </c>
      <c r="B15" s="25" t="s">
        <v>20</v>
      </c>
      <c r="C15" s="26">
        <v>43963</v>
      </c>
      <c r="D15" s="25" t="s">
        <v>12</v>
      </c>
      <c r="E15" s="25" t="s">
        <v>28</v>
      </c>
      <c r="F15" s="27">
        <v>50000</v>
      </c>
      <c r="G15" s="25" t="s">
        <v>18</v>
      </c>
      <c r="H15" s="28">
        <v>0.03</v>
      </c>
      <c r="I15" s="29">
        <f t="shared" si="0"/>
        <v>6988000</v>
      </c>
    </row>
    <row r="16" spans="1:9" x14ac:dyDescent="0.45">
      <c r="A16" s="30" t="s">
        <v>34</v>
      </c>
      <c r="B16" s="30" t="s">
        <v>11</v>
      </c>
      <c r="C16" s="31">
        <v>43565</v>
      </c>
      <c r="D16" s="30" t="s">
        <v>12</v>
      </c>
      <c r="E16" s="30" t="s">
        <v>17</v>
      </c>
      <c r="F16" s="32">
        <v>150000</v>
      </c>
      <c r="G16" s="30" t="s">
        <v>18</v>
      </c>
      <c r="H16" s="33">
        <v>0.03</v>
      </c>
      <c r="I16" s="34">
        <f t="shared" si="0"/>
        <v>20962000</v>
      </c>
    </row>
    <row r="17" spans="1:9" x14ac:dyDescent="0.45">
      <c r="A17" s="25" t="s">
        <v>35</v>
      </c>
      <c r="B17" s="25" t="s">
        <v>11</v>
      </c>
      <c r="C17" s="26">
        <v>43814</v>
      </c>
      <c r="D17" s="25" t="s">
        <v>12</v>
      </c>
      <c r="E17" s="25" t="s">
        <v>21</v>
      </c>
      <c r="F17" s="27">
        <v>75000</v>
      </c>
      <c r="G17" s="25" t="s">
        <v>18</v>
      </c>
      <c r="H17" s="28">
        <v>2.9000000000000001E-2</v>
      </c>
      <c r="I17" s="29">
        <f t="shared" si="0"/>
        <v>10427000</v>
      </c>
    </row>
    <row r="18" spans="1:9" x14ac:dyDescent="0.45">
      <c r="A18" s="30" t="s">
        <v>36</v>
      </c>
      <c r="B18" s="30" t="s">
        <v>11</v>
      </c>
      <c r="C18" s="31">
        <v>43572</v>
      </c>
      <c r="D18" s="30" t="s">
        <v>16</v>
      </c>
      <c r="E18" s="30" t="s">
        <v>17</v>
      </c>
      <c r="F18" s="32">
        <v>120000</v>
      </c>
      <c r="G18" s="30" t="s">
        <v>18</v>
      </c>
      <c r="H18" s="33">
        <v>0.02</v>
      </c>
      <c r="I18" s="34">
        <f t="shared" si="0"/>
        <v>15927000</v>
      </c>
    </row>
    <row r="19" spans="1:9" x14ac:dyDescent="0.45">
      <c r="A19" s="25" t="s">
        <v>37</v>
      </c>
      <c r="B19" s="25" t="s">
        <v>20</v>
      </c>
      <c r="C19" s="26">
        <v>43809</v>
      </c>
      <c r="D19" s="25" t="s">
        <v>24</v>
      </c>
      <c r="E19" s="25" t="s">
        <v>17</v>
      </c>
      <c r="F19" s="27">
        <v>10000</v>
      </c>
      <c r="G19" s="25" t="s">
        <v>18</v>
      </c>
      <c r="H19" s="28">
        <v>2.3E-2</v>
      </c>
      <c r="I19" s="29">
        <f t="shared" si="0"/>
        <v>1348000</v>
      </c>
    </row>
    <row r="20" spans="1:9" x14ac:dyDescent="0.45">
      <c r="A20" s="30" t="s">
        <v>38</v>
      </c>
      <c r="B20" s="30" t="s">
        <v>11</v>
      </c>
      <c r="C20" s="31">
        <v>44169</v>
      </c>
      <c r="D20" s="30" t="s">
        <v>24</v>
      </c>
      <c r="E20" s="30" t="s">
        <v>21</v>
      </c>
      <c r="F20" s="32">
        <v>120000</v>
      </c>
      <c r="G20" s="30" t="s">
        <v>14</v>
      </c>
      <c r="H20" s="33">
        <v>2.8000000000000001E-2</v>
      </c>
      <c r="I20" s="34">
        <f t="shared" si="0"/>
        <v>16635000</v>
      </c>
    </row>
    <row r="21" spans="1:9" x14ac:dyDescent="0.45">
      <c r="A21" s="25" t="s">
        <v>39</v>
      </c>
      <c r="B21" s="25" t="s">
        <v>20</v>
      </c>
      <c r="C21" s="26">
        <v>43887</v>
      </c>
      <c r="D21" s="25" t="s">
        <v>12</v>
      </c>
      <c r="E21" s="25" t="s">
        <v>28</v>
      </c>
      <c r="F21" s="27">
        <v>250000</v>
      </c>
      <c r="G21" s="25" t="s">
        <v>14</v>
      </c>
      <c r="H21" s="28">
        <v>2.8000000000000001E-2</v>
      </c>
      <c r="I21" s="29">
        <f t="shared" si="0"/>
        <v>34656000</v>
      </c>
    </row>
    <row r="22" spans="1:9" x14ac:dyDescent="0.45">
      <c r="A22" s="30" t="s">
        <v>40</v>
      </c>
      <c r="B22" s="30" t="s">
        <v>20</v>
      </c>
      <c r="C22" s="31">
        <v>44066</v>
      </c>
      <c r="D22" s="30" t="s">
        <v>24</v>
      </c>
      <c r="E22" s="30" t="s">
        <v>21</v>
      </c>
      <c r="F22" s="32">
        <v>210000</v>
      </c>
      <c r="G22" s="30" t="s">
        <v>14</v>
      </c>
      <c r="H22" s="33">
        <v>2.8000000000000001E-2</v>
      </c>
      <c r="I22" s="34">
        <f t="shared" si="0"/>
        <v>29111000</v>
      </c>
    </row>
    <row r="23" spans="1:9" x14ac:dyDescent="0.45">
      <c r="A23" s="25" t="s">
        <v>41</v>
      </c>
      <c r="B23" s="25" t="s">
        <v>11</v>
      </c>
      <c r="C23" s="26">
        <v>43808</v>
      </c>
      <c r="D23" s="25" t="s">
        <v>16</v>
      </c>
      <c r="E23" s="25" t="s">
        <v>13</v>
      </c>
      <c r="F23" s="27">
        <v>70000</v>
      </c>
      <c r="G23" s="25" t="s">
        <v>18</v>
      </c>
      <c r="H23" s="28">
        <v>0.02</v>
      </c>
      <c r="I23" s="29">
        <f t="shared" si="0"/>
        <v>9291000</v>
      </c>
    </row>
    <row r="24" spans="1:9" x14ac:dyDescent="0.45">
      <c r="A24" s="30" t="s">
        <v>42</v>
      </c>
      <c r="B24" s="30" t="s">
        <v>11</v>
      </c>
      <c r="C24" s="31">
        <v>43145</v>
      </c>
      <c r="D24" s="30" t="s">
        <v>24</v>
      </c>
      <c r="E24" s="30" t="s">
        <v>21</v>
      </c>
      <c r="F24" s="32">
        <v>70000</v>
      </c>
      <c r="G24" s="30" t="s">
        <v>14</v>
      </c>
      <c r="H24" s="33">
        <v>2.3E-2</v>
      </c>
      <c r="I24" s="34">
        <f t="shared" si="0"/>
        <v>9453000</v>
      </c>
    </row>
    <row r="25" spans="1:9" x14ac:dyDescent="0.45">
      <c r="A25" s="35" t="s">
        <v>43</v>
      </c>
      <c r="B25" s="35" t="s">
        <v>11</v>
      </c>
      <c r="C25" s="36">
        <v>44065</v>
      </c>
      <c r="D25" s="35" t="s">
        <v>24</v>
      </c>
      <c r="E25" s="35" t="s">
        <v>21</v>
      </c>
      <c r="F25" s="37">
        <v>50000</v>
      </c>
      <c r="G25" s="35" t="s">
        <v>18</v>
      </c>
      <c r="H25" s="38">
        <v>3.3000000000000002E-2</v>
      </c>
      <c r="I25" s="39">
        <f t="shared" si="0"/>
        <v>7098000</v>
      </c>
    </row>
    <row r="27" spans="1:9" x14ac:dyDescent="0.45">
      <c r="A27" t="s">
        <v>44</v>
      </c>
    </row>
    <row r="28" spans="1:9" x14ac:dyDescent="0.45">
      <c r="A28" s="40" t="s">
        <v>1</v>
      </c>
      <c r="B28" s="40" t="s">
        <v>2</v>
      </c>
      <c r="C28" s="40" t="s">
        <v>3</v>
      </c>
      <c r="D28" s="40" t="s">
        <v>4</v>
      </c>
      <c r="E28" s="40" t="s">
        <v>5</v>
      </c>
      <c r="F28" s="40" t="s">
        <v>6</v>
      </c>
      <c r="G28" s="40" t="s">
        <v>7</v>
      </c>
      <c r="H28" s="40" t="s">
        <v>8</v>
      </c>
      <c r="I28" s="41" t="s">
        <v>9</v>
      </c>
    </row>
    <row r="29" spans="1:9" x14ac:dyDescent="0.45">
      <c r="A29" s="42" t="s">
        <v>45</v>
      </c>
      <c r="B29" s="42" t="s">
        <v>11</v>
      </c>
      <c r="C29" s="43">
        <v>43365</v>
      </c>
      <c r="D29" s="42" t="s">
        <v>16</v>
      </c>
      <c r="E29" s="42" t="s">
        <v>17</v>
      </c>
      <c r="F29" s="44">
        <v>150000</v>
      </c>
      <c r="G29" s="42" t="s">
        <v>18</v>
      </c>
      <c r="H29" s="45">
        <v>0.02</v>
      </c>
      <c r="I29" s="46">
        <f t="shared" si="0"/>
        <v>19908000</v>
      </c>
    </row>
    <row r="30" spans="1:9" x14ac:dyDescent="0.45">
      <c r="A30" s="47" t="s">
        <v>46</v>
      </c>
      <c r="B30" s="47" t="s">
        <v>11</v>
      </c>
      <c r="C30" s="48">
        <v>43751</v>
      </c>
      <c r="D30" s="47" t="s">
        <v>12</v>
      </c>
      <c r="E30" s="47" t="s">
        <v>17</v>
      </c>
      <c r="F30" s="49">
        <v>270000</v>
      </c>
      <c r="G30" s="47" t="s">
        <v>14</v>
      </c>
      <c r="H30" s="50">
        <v>0.03</v>
      </c>
      <c r="I30" s="51">
        <f t="shared" si="0"/>
        <v>37825000</v>
      </c>
    </row>
    <row r="31" spans="1:9" x14ac:dyDescent="0.45">
      <c r="A31" s="42" t="s">
        <v>47</v>
      </c>
      <c r="B31" s="42" t="s">
        <v>11</v>
      </c>
      <c r="C31" s="43">
        <v>44060</v>
      </c>
      <c r="D31" s="42" t="s">
        <v>16</v>
      </c>
      <c r="E31" s="42" t="s">
        <v>13</v>
      </c>
      <c r="F31" s="44">
        <v>120000</v>
      </c>
      <c r="G31" s="42" t="s">
        <v>14</v>
      </c>
      <c r="H31" s="45">
        <v>2.1999999999999999E-2</v>
      </c>
      <c r="I31" s="46">
        <f t="shared" si="0"/>
        <v>16120000</v>
      </c>
    </row>
    <row r="32" spans="1:9" x14ac:dyDescent="0.45">
      <c r="A32" s="47" t="s">
        <v>48</v>
      </c>
      <c r="B32" s="47" t="s">
        <v>11</v>
      </c>
      <c r="C32" s="48">
        <v>43350</v>
      </c>
      <c r="D32" s="47" t="s">
        <v>12</v>
      </c>
      <c r="E32" s="47" t="s">
        <v>28</v>
      </c>
      <c r="F32" s="49">
        <v>150000</v>
      </c>
      <c r="G32" s="47" t="s">
        <v>14</v>
      </c>
      <c r="H32" s="50">
        <v>3.5999999999999997E-2</v>
      </c>
      <c r="I32" s="51">
        <f t="shared" si="0"/>
        <v>21693000</v>
      </c>
    </row>
    <row r="33" spans="1:9" x14ac:dyDescent="0.45">
      <c r="A33" s="42" t="s">
        <v>49</v>
      </c>
      <c r="B33" s="42" t="s">
        <v>11</v>
      </c>
      <c r="C33" s="43">
        <v>43209</v>
      </c>
      <c r="D33" s="42" t="s">
        <v>24</v>
      </c>
      <c r="E33" s="42" t="s">
        <v>17</v>
      </c>
      <c r="F33" s="44">
        <v>120000</v>
      </c>
      <c r="G33" s="42" t="s">
        <v>18</v>
      </c>
      <c r="H33" s="45">
        <v>2.3E-2</v>
      </c>
      <c r="I33" s="46">
        <f t="shared" si="0"/>
        <v>16174000</v>
      </c>
    </row>
    <row r="34" spans="1:9" x14ac:dyDescent="0.45">
      <c r="A34" s="47" t="s">
        <v>50</v>
      </c>
      <c r="B34" s="47" t="s">
        <v>20</v>
      </c>
      <c r="C34" s="48">
        <v>44042</v>
      </c>
      <c r="D34" s="47" t="s">
        <v>24</v>
      </c>
      <c r="E34" s="47" t="s">
        <v>13</v>
      </c>
      <c r="F34" s="49">
        <v>80000</v>
      </c>
      <c r="G34" s="47" t="s">
        <v>14</v>
      </c>
      <c r="H34" s="50">
        <v>2.1000000000000001E-2</v>
      </c>
      <c r="I34" s="51">
        <f t="shared" si="0"/>
        <v>10691000</v>
      </c>
    </row>
    <row r="35" spans="1:9" x14ac:dyDescent="0.45">
      <c r="A35" s="42" t="s">
        <v>51</v>
      </c>
      <c r="B35" s="42" t="s">
        <v>11</v>
      </c>
      <c r="C35" s="43">
        <v>44164</v>
      </c>
      <c r="D35" s="42" t="s">
        <v>12</v>
      </c>
      <c r="E35" s="42" t="s">
        <v>13</v>
      </c>
      <c r="F35" s="44">
        <v>150000</v>
      </c>
      <c r="G35" s="42" t="s">
        <v>14</v>
      </c>
      <c r="H35" s="45">
        <v>2.8000000000000001E-2</v>
      </c>
      <c r="I35" s="46">
        <f t="shared" si="0"/>
        <v>20794000</v>
      </c>
    </row>
    <row r="36" spans="1:9" x14ac:dyDescent="0.45">
      <c r="A36" s="47" t="s">
        <v>52</v>
      </c>
      <c r="B36" s="47" t="s">
        <v>20</v>
      </c>
      <c r="C36" s="48">
        <v>43443</v>
      </c>
      <c r="D36" s="47" t="s">
        <v>16</v>
      </c>
      <c r="E36" s="47" t="s">
        <v>21</v>
      </c>
      <c r="F36" s="49">
        <v>250000</v>
      </c>
      <c r="G36" s="47" t="s">
        <v>14</v>
      </c>
      <c r="H36" s="50">
        <v>2.5000000000000001E-2</v>
      </c>
      <c r="I36" s="51">
        <f t="shared" si="0"/>
        <v>34114000</v>
      </c>
    </row>
    <row r="37" spans="1:9" x14ac:dyDescent="0.45">
      <c r="A37" s="42" t="s">
        <v>53</v>
      </c>
      <c r="B37" s="42" t="s">
        <v>11</v>
      </c>
      <c r="C37" s="43">
        <v>43635</v>
      </c>
      <c r="D37" s="42" t="s">
        <v>12</v>
      </c>
      <c r="E37" s="42" t="s">
        <v>13</v>
      </c>
      <c r="F37" s="44">
        <v>150000</v>
      </c>
      <c r="G37" s="42" t="s">
        <v>14</v>
      </c>
      <c r="H37" s="45">
        <v>2.9000000000000001E-2</v>
      </c>
      <c r="I37" s="46">
        <f t="shared" si="0"/>
        <v>20904000</v>
      </c>
    </row>
    <row r="38" spans="1:9" x14ac:dyDescent="0.45">
      <c r="A38" s="52" t="s">
        <v>54</v>
      </c>
      <c r="B38" s="52" t="s">
        <v>11</v>
      </c>
      <c r="C38" s="53">
        <v>44124</v>
      </c>
      <c r="D38" s="52" t="s">
        <v>24</v>
      </c>
      <c r="E38" s="52" t="s">
        <v>28</v>
      </c>
      <c r="F38" s="54">
        <v>50000</v>
      </c>
      <c r="G38" s="52" t="s">
        <v>14</v>
      </c>
      <c r="H38" s="55">
        <v>2.8000000000000001E-2</v>
      </c>
      <c r="I38" s="56">
        <f t="shared" si="0"/>
        <v>6932000</v>
      </c>
    </row>
  </sheetData>
  <phoneticPr fontId="1" type="noConversion"/>
  <printOptions headings="1"/>
  <pageMargins left="0.70866141732283472" right="0.70866141732283472" top="0.74803149606299213" bottom="0.74803149606299213" header="0.31496062992125984" footer="0.31496062992125984"/>
  <pageSetup paperSize="9" scale="83" orientation="portrait" blackAndWhite="1" errors="blank" verticalDpi="0" r:id="rId1"/>
  <headerFooter differentOddEven="1">
    <oddHeader>&amp;L&amp;P페이지</oddHeader>
    <evenHeader>&amp;R&amp;P페이지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L42"/>
  <sheetViews>
    <sheetView workbookViewId="0">
      <selection activeCell="I40" sqref="I40"/>
    </sheetView>
  </sheetViews>
  <sheetFormatPr defaultRowHeight="17" x14ac:dyDescent="0.45"/>
  <cols>
    <col min="2" max="5" width="11.83203125" bestFit="1" customWidth="1"/>
    <col min="6" max="6" width="10.83203125" bestFit="1" customWidth="1"/>
    <col min="7" max="7" width="12.33203125" bestFit="1" customWidth="1"/>
    <col min="10" max="10" width="13.5" bestFit="1" customWidth="1"/>
    <col min="11" max="11" width="13" bestFit="1" customWidth="1"/>
    <col min="12" max="12" width="23.75" customWidth="1"/>
  </cols>
  <sheetData>
    <row r="1" spans="1:12" x14ac:dyDescent="0.45">
      <c r="A1" t="s">
        <v>0</v>
      </c>
    </row>
    <row r="2" spans="1:12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55</v>
      </c>
      <c r="H2" s="1" t="s">
        <v>7</v>
      </c>
      <c r="I2" s="6" t="s">
        <v>8</v>
      </c>
      <c r="J2" s="6" t="s">
        <v>9</v>
      </c>
      <c r="K2" s="6" t="s">
        <v>56</v>
      </c>
      <c r="L2" s="6" t="s">
        <v>57</v>
      </c>
    </row>
    <row r="3" spans="1:12" x14ac:dyDescent="0.45">
      <c r="A3" s="1" t="s">
        <v>31</v>
      </c>
      <c r="B3" s="1" t="s">
        <v>11</v>
      </c>
      <c r="C3" s="2">
        <v>43800</v>
      </c>
      <c r="D3" s="1" t="s">
        <v>16</v>
      </c>
      <c r="E3" s="1" t="s">
        <v>28</v>
      </c>
      <c r="F3" s="3">
        <v>120000</v>
      </c>
      <c r="G3" s="1">
        <v>120</v>
      </c>
      <c r="H3" s="1" t="s">
        <v>18</v>
      </c>
      <c r="I3" s="4">
        <f>INDEX($B$40:$E$42,MATCH(D3,$A$40:$A$42,0),MATCH(YEAR(C3),$B$38:$E$38,1))</f>
        <v>0.02</v>
      </c>
      <c r="J3" s="7">
        <f>ROUNDUP(FV(I3/12,G3,-F3,,IF(H3="월말",0,1)),-3)</f>
        <v>15927000</v>
      </c>
      <c r="K3" s="1" t="str">
        <f ca="1">TEXT(QUOTIENT(_xlfn.DAYS(TODAY(),C3),30),"00개월")</f>
        <v>81개월</v>
      </c>
      <c r="L3" s="1" t="str" cm="1">
        <f t="array" ref="L3">fn비고(E3,F3)</f>
        <v/>
      </c>
    </row>
    <row r="4" spans="1:12" x14ac:dyDescent="0.45">
      <c r="A4" s="1" t="s">
        <v>52</v>
      </c>
      <c r="B4" s="1" t="s">
        <v>20</v>
      </c>
      <c r="C4" s="2">
        <v>42713</v>
      </c>
      <c r="D4" s="1" t="s">
        <v>16</v>
      </c>
      <c r="E4" s="1" t="s">
        <v>21</v>
      </c>
      <c r="F4" s="3">
        <v>250000</v>
      </c>
      <c r="G4" s="1">
        <v>120</v>
      </c>
      <c r="H4" s="1" t="s">
        <v>14</v>
      </c>
      <c r="I4" s="4">
        <f t="shared" ref="I4:I35" si="0">INDEX($B$40:$E$42,MATCH(D4,$A$40:$A$42,0),MATCH(YEAR(C4),$B$38:$E$38,1))</f>
        <v>2.1999999999999999E-2</v>
      </c>
      <c r="J4" s="7">
        <f t="shared" ref="J4:J35" si="1">ROUNDUP(FV(I4/12,G4,-F4,,IF(H4="월말",0,1)),-3)</f>
        <v>33584000</v>
      </c>
      <c r="K4" s="1" t="str">
        <f t="shared" ref="K4:K35" ca="1" si="2">TEXT(QUOTIENT(_xlfn.DAYS(TODAY(),C4),30),"00개월")</f>
        <v>118개월</v>
      </c>
      <c r="L4" s="1" t="str" cm="1">
        <f t="array" ref="L4">fn비고(E4,F4)</f>
        <v>15만원이상-여의도250000</v>
      </c>
    </row>
    <row r="5" spans="1:12" x14ac:dyDescent="0.45">
      <c r="A5" s="1" t="s">
        <v>36</v>
      </c>
      <c r="B5" s="1" t="s">
        <v>11</v>
      </c>
      <c r="C5" s="2">
        <v>43572</v>
      </c>
      <c r="D5" s="1" t="s">
        <v>16</v>
      </c>
      <c r="E5" s="1" t="s">
        <v>17</v>
      </c>
      <c r="F5" s="3">
        <v>120000</v>
      </c>
      <c r="G5" s="1">
        <v>120</v>
      </c>
      <c r="H5" s="1" t="s">
        <v>18</v>
      </c>
      <c r="I5" s="4">
        <f t="shared" si="0"/>
        <v>0.02</v>
      </c>
      <c r="J5" s="7">
        <f t="shared" si="1"/>
        <v>15927000</v>
      </c>
      <c r="K5" s="1" t="str">
        <f t="shared" ca="1" si="2"/>
        <v>89개월</v>
      </c>
      <c r="L5" s="1" t="str" cm="1">
        <f t="array" ref="L5">fn비고(E5,F5)</f>
        <v/>
      </c>
    </row>
    <row r="6" spans="1:12" x14ac:dyDescent="0.45">
      <c r="A6" s="1" t="s">
        <v>23</v>
      </c>
      <c r="B6" s="1" t="s">
        <v>11</v>
      </c>
      <c r="C6" s="2">
        <v>43734</v>
      </c>
      <c r="D6" s="1" t="s">
        <v>24</v>
      </c>
      <c r="E6" s="1" t="s">
        <v>13</v>
      </c>
      <c r="F6" s="3">
        <v>100000</v>
      </c>
      <c r="G6" s="1">
        <v>120</v>
      </c>
      <c r="H6" s="1" t="s">
        <v>14</v>
      </c>
      <c r="I6" s="4">
        <f t="shared" si="0"/>
        <v>2.3E-2</v>
      </c>
      <c r="J6" s="7">
        <f t="shared" si="1"/>
        <v>13504000</v>
      </c>
      <c r="K6" s="1" t="str">
        <f t="shared" ca="1" si="2"/>
        <v>84개월</v>
      </c>
      <c r="L6" s="1" t="str" cm="1">
        <f t="array" ref="L6">fn비고(E6,F6)</f>
        <v/>
      </c>
    </row>
    <row r="7" spans="1:12" x14ac:dyDescent="0.45">
      <c r="A7" s="1" t="s">
        <v>25</v>
      </c>
      <c r="B7" s="1" t="s">
        <v>11</v>
      </c>
      <c r="C7" s="2">
        <v>43456</v>
      </c>
      <c r="D7" s="1" t="s">
        <v>16</v>
      </c>
      <c r="E7" s="1" t="s">
        <v>13</v>
      </c>
      <c r="F7" s="3">
        <v>90000</v>
      </c>
      <c r="G7" s="1">
        <v>120</v>
      </c>
      <c r="H7" s="1" t="s">
        <v>14</v>
      </c>
      <c r="I7" s="4">
        <f t="shared" si="0"/>
        <v>0.02</v>
      </c>
      <c r="J7" s="7">
        <f t="shared" si="1"/>
        <v>11965000</v>
      </c>
      <c r="K7" s="1" t="str">
        <f t="shared" ca="1" si="2"/>
        <v>93개월</v>
      </c>
      <c r="L7" s="1" t="str" cm="1">
        <f t="array" ref="L7">fn비고(E7,F7)</f>
        <v/>
      </c>
    </row>
    <row r="8" spans="1:12" x14ac:dyDescent="0.45">
      <c r="A8" s="1" t="s">
        <v>10</v>
      </c>
      <c r="B8" s="1" t="s">
        <v>11</v>
      </c>
      <c r="C8" s="2">
        <v>43894</v>
      </c>
      <c r="D8" s="1" t="s">
        <v>12</v>
      </c>
      <c r="E8" s="1" t="s">
        <v>13</v>
      </c>
      <c r="F8" s="3">
        <v>120000</v>
      </c>
      <c r="G8" s="1">
        <v>120</v>
      </c>
      <c r="H8" s="1" t="s">
        <v>14</v>
      </c>
      <c r="I8" s="4">
        <f t="shared" si="0"/>
        <v>2.8000000000000001E-2</v>
      </c>
      <c r="J8" s="7">
        <f t="shared" si="1"/>
        <v>16635000</v>
      </c>
      <c r="K8" s="1" t="str">
        <f t="shared" ca="1" si="2"/>
        <v>78개월</v>
      </c>
      <c r="L8" s="1" t="str" cm="1">
        <f t="array" ref="L8">fn비고(E8,F8)</f>
        <v/>
      </c>
    </row>
    <row r="9" spans="1:12" x14ac:dyDescent="0.45">
      <c r="A9" s="1" t="s">
        <v>49</v>
      </c>
      <c r="B9" s="1" t="s">
        <v>11</v>
      </c>
      <c r="C9" s="2">
        <v>43209</v>
      </c>
      <c r="D9" s="1" t="s">
        <v>24</v>
      </c>
      <c r="E9" s="1" t="s">
        <v>17</v>
      </c>
      <c r="F9" s="3">
        <v>120000</v>
      </c>
      <c r="G9" s="1">
        <v>120</v>
      </c>
      <c r="H9" s="1" t="s">
        <v>18</v>
      </c>
      <c r="I9" s="4">
        <f t="shared" si="0"/>
        <v>2.3E-2</v>
      </c>
      <c r="J9" s="7">
        <f t="shared" si="1"/>
        <v>16174000</v>
      </c>
      <c r="K9" s="1" t="str">
        <f t="shared" ca="1" si="2"/>
        <v>101개월</v>
      </c>
      <c r="L9" s="1" t="str" cm="1">
        <f t="array" ref="L9">fn비고(E9,F9)</f>
        <v/>
      </c>
    </row>
    <row r="10" spans="1:12" x14ac:dyDescent="0.45">
      <c r="A10" s="1" t="s">
        <v>37</v>
      </c>
      <c r="B10" s="1" t="s">
        <v>20</v>
      </c>
      <c r="C10" s="2">
        <v>43809</v>
      </c>
      <c r="D10" s="1" t="s">
        <v>24</v>
      </c>
      <c r="E10" s="1" t="s">
        <v>17</v>
      </c>
      <c r="F10" s="3">
        <v>10000</v>
      </c>
      <c r="G10" s="1">
        <v>120</v>
      </c>
      <c r="H10" s="1" t="s">
        <v>18</v>
      </c>
      <c r="I10" s="4">
        <f t="shared" si="0"/>
        <v>2.3E-2</v>
      </c>
      <c r="J10" s="7">
        <f t="shared" si="1"/>
        <v>1348000</v>
      </c>
      <c r="K10" s="1" t="str">
        <f t="shared" ca="1" si="2"/>
        <v>81개월</v>
      </c>
      <c r="L10" s="1" t="str" cm="1">
        <f t="array" ref="L10">fn비고(E10,F10)</f>
        <v/>
      </c>
    </row>
    <row r="11" spans="1:12" x14ac:dyDescent="0.45">
      <c r="A11" s="1" t="s">
        <v>19</v>
      </c>
      <c r="B11" s="1" t="s">
        <v>20</v>
      </c>
      <c r="C11" s="2">
        <v>42552</v>
      </c>
      <c r="D11" s="1" t="s">
        <v>16</v>
      </c>
      <c r="E11" s="1" t="s">
        <v>21</v>
      </c>
      <c r="F11" s="3">
        <v>50000</v>
      </c>
      <c r="G11" s="1">
        <v>120</v>
      </c>
      <c r="H11" s="1" t="s">
        <v>14</v>
      </c>
      <c r="I11" s="4">
        <f t="shared" si="0"/>
        <v>2.1999999999999999E-2</v>
      </c>
      <c r="J11" s="7">
        <f t="shared" si="1"/>
        <v>6717000</v>
      </c>
      <c r="K11" s="1" t="str">
        <f t="shared" ca="1" si="2"/>
        <v>123개월</v>
      </c>
      <c r="L11" s="1" t="str" cm="1">
        <f t="array" ref="L11">fn비고(E11,F11)</f>
        <v/>
      </c>
    </row>
    <row r="12" spans="1:12" x14ac:dyDescent="0.45">
      <c r="A12" s="1" t="s">
        <v>34</v>
      </c>
      <c r="B12" s="1" t="s">
        <v>11</v>
      </c>
      <c r="C12" s="2">
        <v>43565</v>
      </c>
      <c r="D12" s="1" t="s">
        <v>12</v>
      </c>
      <c r="E12" s="1" t="s">
        <v>17</v>
      </c>
      <c r="F12" s="3">
        <v>150000</v>
      </c>
      <c r="G12" s="1">
        <v>120</v>
      </c>
      <c r="H12" s="1" t="s">
        <v>18</v>
      </c>
      <c r="I12" s="4">
        <f t="shared" si="0"/>
        <v>2.9000000000000001E-2</v>
      </c>
      <c r="J12" s="7">
        <f t="shared" si="1"/>
        <v>20853000</v>
      </c>
      <c r="K12" s="1" t="str">
        <f t="shared" ca="1" si="2"/>
        <v>89개월</v>
      </c>
      <c r="L12" s="1" t="str" cm="1">
        <f t="array" ref="L12">fn비고(E12,F12)</f>
        <v/>
      </c>
    </row>
    <row r="13" spans="1:12" x14ac:dyDescent="0.45">
      <c r="A13" s="1" t="s">
        <v>35</v>
      </c>
      <c r="B13" s="1" t="s">
        <v>11</v>
      </c>
      <c r="C13" s="2">
        <v>43814</v>
      </c>
      <c r="D13" s="1" t="s">
        <v>12</v>
      </c>
      <c r="E13" s="1" t="s">
        <v>21</v>
      </c>
      <c r="F13" s="3">
        <v>75000</v>
      </c>
      <c r="G13" s="1">
        <v>120</v>
      </c>
      <c r="H13" s="1" t="s">
        <v>18</v>
      </c>
      <c r="I13" s="4">
        <f t="shared" si="0"/>
        <v>2.9000000000000001E-2</v>
      </c>
      <c r="J13" s="7">
        <f t="shared" si="1"/>
        <v>10427000</v>
      </c>
      <c r="K13" s="1" t="str">
        <f t="shared" ca="1" si="2"/>
        <v>81개월</v>
      </c>
      <c r="L13" s="1" t="str" cm="1">
        <f t="array" ref="L13">fn비고(E13,F13)</f>
        <v/>
      </c>
    </row>
    <row r="14" spans="1:12" x14ac:dyDescent="0.45">
      <c r="A14" s="1" t="s">
        <v>51</v>
      </c>
      <c r="B14" s="1" t="s">
        <v>11</v>
      </c>
      <c r="C14" s="2">
        <v>44164</v>
      </c>
      <c r="D14" s="1" t="s">
        <v>12</v>
      </c>
      <c r="E14" s="1" t="s">
        <v>13</v>
      </c>
      <c r="F14" s="3">
        <v>150000</v>
      </c>
      <c r="G14" s="1">
        <v>120</v>
      </c>
      <c r="H14" s="1" t="s">
        <v>14</v>
      </c>
      <c r="I14" s="4">
        <f t="shared" si="0"/>
        <v>2.8000000000000001E-2</v>
      </c>
      <c r="J14" s="7">
        <f t="shared" si="1"/>
        <v>20794000</v>
      </c>
      <c r="K14" s="1" t="str">
        <f t="shared" ca="1" si="2"/>
        <v>69개월</v>
      </c>
      <c r="L14" s="1" t="str" cm="1">
        <f t="array" ref="L14">fn비고(E14,F14)</f>
        <v>15만원이상-명동150000</v>
      </c>
    </row>
    <row r="15" spans="1:12" x14ac:dyDescent="0.45">
      <c r="A15" s="1" t="s">
        <v>38</v>
      </c>
      <c r="B15" s="1" t="s">
        <v>11</v>
      </c>
      <c r="C15" s="2">
        <v>42708</v>
      </c>
      <c r="D15" s="1" t="s">
        <v>24</v>
      </c>
      <c r="E15" s="1" t="s">
        <v>21</v>
      </c>
      <c r="F15" s="3">
        <v>120000</v>
      </c>
      <c r="G15" s="1">
        <v>120</v>
      </c>
      <c r="H15" s="1" t="s">
        <v>14</v>
      </c>
      <c r="I15" s="4">
        <f t="shared" si="0"/>
        <v>2.8000000000000001E-2</v>
      </c>
      <c r="J15" s="7">
        <f t="shared" si="1"/>
        <v>16635000</v>
      </c>
      <c r="K15" s="1" t="str">
        <f t="shared" ca="1" si="2"/>
        <v>118개월</v>
      </c>
      <c r="L15" s="1" t="str" cm="1">
        <f t="array" ref="L15">fn비고(E15,F15)</f>
        <v/>
      </c>
    </row>
    <row r="16" spans="1:12" x14ac:dyDescent="0.45">
      <c r="A16" s="1" t="s">
        <v>32</v>
      </c>
      <c r="B16" s="1" t="s">
        <v>20</v>
      </c>
      <c r="C16" s="2">
        <v>44191</v>
      </c>
      <c r="D16" s="1" t="s">
        <v>24</v>
      </c>
      <c r="E16" s="1" t="s">
        <v>13</v>
      </c>
      <c r="F16" s="3">
        <v>100000</v>
      </c>
      <c r="G16" s="1">
        <v>120</v>
      </c>
      <c r="H16" s="1" t="s">
        <v>14</v>
      </c>
      <c r="I16" s="4">
        <f t="shared" si="0"/>
        <v>2.1000000000000001E-2</v>
      </c>
      <c r="J16" s="7">
        <f t="shared" si="1"/>
        <v>13364000</v>
      </c>
      <c r="K16" s="1" t="str">
        <f t="shared" ca="1" si="2"/>
        <v>68개월</v>
      </c>
      <c r="L16" s="1" t="str" cm="1">
        <f t="array" ref="L16">fn비고(E16,F16)</f>
        <v/>
      </c>
    </row>
    <row r="17" spans="1:12" x14ac:dyDescent="0.45">
      <c r="A17" s="1" t="s">
        <v>22</v>
      </c>
      <c r="B17" s="1" t="s">
        <v>20</v>
      </c>
      <c r="C17" s="2">
        <v>42965</v>
      </c>
      <c r="D17" s="1" t="s">
        <v>12</v>
      </c>
      <c r="E17" s="1" t="s">
        <v>21</v>
      </c>
      <c r="F17" s="3">
        <v>80000</v>
      </c>
      <c r="G17" s="1">
        <v>120</v>
      </c>
      <c r="H17" s="1" t="s">
        <v>14</v>
      </c>
      <c r="I17" s="4">
        <f t="shared" si="0"/>
        <v>0.03</v>
      </c>
      <c r="J17" s="7">
        <f t="shared" si="1"/>
        <v>11208000</v>
      </c>
      <c r="K17" s="1" t="str">
        <f t="shared" ca="1" si="2"/>
        <v>109개월</v>
      </c>
      <c r="L17" s="1" t="str" cm="1">
        <f t="array" ref="L17">fn비고(E17,F17)</f>
        <v/>
      </c>
    </row>
    <row r="18" spans="1:12" x14ac:dyDescent="0.45">
      <c r="A18" s="1" t="s">
        <v>50</v>
      </c>
      <c r="B18" s="1" t="s">
        <v>20</v>
      </c>
      <c r="C18" s="2">
        <v>44042</v>
      </c>
      <c r="D18" s="1" t="s">
        <v>24</v>
      </c>
      <c r="E18" s="1" t="s">
        <v>13</v>
      </c>
      <c r="F18" s="3">
        <v>80000</v>
      </c>
      <c r="G18" s="1">
        <v>120</v>
      </c>
      <c r="H18" s="1" t="s">
        <v>14</v>
      </c>
      <c r="I18" s="4">
        <f t="shared" si="0"/>
        <v>2.1000000000000001E-2</v>
      </c>
      <c r="J18" s="7">
        <f t="shared" si="1"/>
        <v>10691000</v>
      </c>
      <c r="K18" s="1" t="str">
        <f t="shared" ca="1" si="2"/>
        <v>73개월</v>
      </c>
      <c r="L18" s="1" t="str" cm="1">
        <f t="array" ref="L18">fn비고(E18,F18)</f>
        <v/>
      </c>
    </row>
    <row r="19" spans="1:12" x14ac:dyDescent="0.45">
      <c r="A19" s="1" t="s">
        <v>54</v>
      </c>
      <c r="B19" s="1" t="s">
        <v>11</v>
      </c>
      <c r="C19" s="2">
        <v>44124</v>
      </c>
      <c r="D19" s="1" t="s">
        <v>24</v>
      </c>
      <c r="E19" s="1" t="s">
        <v>28</v>
      </c>
      <c r="F19" s="3">
        <v>50000</v>
      </c>
      <c r="G19" s="1">
        <v>120</v>
      </c>
      <c r="H19" s="1" t="s">
        <v>14</v>
      </c>
      <c r="I19" s="4">
        <f t="shared" si="0"/>
        <v>2.1000000000000001E-2</v>
      </c>
      <c r="J19" s="7">
        <f t="shared" si="1"/>
        <v>6682000</v>
      </c>
      <c r="K19" s="1" t="str">
        <f t="shared" ca="1" si="2"/>
        <v>71개월</v>
      </c>
      <c r="L19" s="1" t="str" cm="1">
        <f t="array" ref="L19">fn비고(E19,F19)</f>
        <v/>
      </c>
    </row>
    <row r="20" spans="1:12" x14ac:dyDescent="0.45">
      <c r="A20" s="1" t="s">
        <v>33</v>
      </c>
      <c r="B20" s="1" t="s">
        <v>20</v>
      </c>
      <c r="C20" s="2">
        <v>43963</v>
      </c>
      <c r="D20" s="1" t="s">
        <v>12</v>
      </c>
      <c r="E20" s="1" t="s">
        <v>28</v>
      </c>
      <c r="F20" s="3">
        <v>50000</v>
      </c>
      <c r="G20" s="1">
        <v>120</v>
      </c>
      <c r="H20" s="1" t="s">
        <v>18</v>
      </c>
      <c r="I20" s="4">
        <f t="shared" si="0"/>
        <v>2.8000000000000001E-2</v>
      </c>
      <c r="J20" s="7">
        <f t="shared" si="1"/>
        <v>6915000</v>
      </c>
      <c r="K20" s="1" t="str">
        <f t="shared" ca="1" si="2"/>
        <v>76개월</v>
      </c>
      <c r="L20" s="1" t="str" cm="1">
        <f t="array" ref="L20">fn비고(E20,F20)</f>
        <v/>
      </c>
    </row>
    <row r="21" spans="1:12" x14ac:dyDescent="0.45">
      <c r="A21" s="1" t="s">
        <v>45</v>
      </c>
      <c r="B21" s="1" t="s">
        <v>11</v>
      </c>
      <c r="C21" s="2">
        <v>43365</v>
      </c>
      <c r="D21" s="1" t="s">
        <v>16</v>
      </c>
      <c r="E21" s="1" t="s">
        <v>17</v>
      </c>
      <c r="F21" s="3">
        <v>150000</v>
      </c>
      <c r="G21" s="1">
        <v>120</v>
      </c>
      <c r="H21" s="1" t="s">
        <v>18</v>
      </c>
      <c r="I21" s="4">
        <f t="shared" si="0"/>
        <v>0.02</v>
      </c>
      <c r="J21" s="7">
        <f t="shared" si="1"/>
        <v>19908000</v>
      </c>
      <c r="K21" s="1" t="str">
        <f t="shared" ca="1" si="2"/>
        <v>96개월</v>
      </c>
      <c r="L21" s="1" t="str" cm="1">
        <f t="array" ref="L21">fn비고(E21,F21)</f>
        <v/>
      </c>
    </row>
    <row r="22" spans="1:12" x14ac:dyDescent="0.45">
      <c r="A22" s="1" t="s">
        <v>46</v>
      </c>
      <c r="B22" s="1" t="s">
        <v>11</v>
      </c>
      <c r="C22" s="2">
        <v>43751</v>
      </c>
      <c r="D22" s="1" t="s">
        <v>12</v>
      </c>
      <c r="E22" s="1" t="s">
        <v>17</v>
      </c>
      <c r="F22" s="3">
        <v>270000</v>
      </c>
      <c r="G22" s="1">
        <v>120</v>
      </c>
      <c r="H22" s="1" t="s">
        <v>14</v>
      </c>
      <c r="I22" s="4">
        <f t="shared" si="0"/>
        <v>2.9000000000000001E-2</v>
      </c>
      <c r="J22" s="7">
        <f t="shared" si="1"/>
        <v>37626000</v>
      </c>
      <c r="K22" s="1" t="str">
        <f t="shared" ca="1" si="2"/>
        <v>83개월</v>
      </c>
      <c r="L22" s="1" t="str" cm="1">
        <f t="array" ref="L22">fn비고(E22,F22)</f>
        <v/>
      </c>
    </row>
    <row r="23" spans="1:12" x14ac:dyDescent="0.45">
      <c r="A23" s="1" t="s">
        <v>47</v>
      </c>
      <c r="B23" s="1" t="s">
        <v>11</v>
      </c>
      <c r="C23" s="2">
        <v>44060</v>
      </c>
      <c r="D23" s="1" t="s">
        <v>16</v>
      </c>
      <c r="E23" s="1" t="s">
        <v>13</v>
      </c>
      <c r="F23" s="3">
        <v>120000</v>
      </c>
      <c r="G23" s="1">
        <v>120</v>
      </c>
      <c r="H23" s="1" t="s">
        <v>14</v>
      </c>
      <c r="I23" s="4">
        <f t="shared" si="0"/>
        <v>1.4999999999999999E-2</v>
      </c>
      <c r="J23" s="7">
        <f t="shared" si="1"/>
        <v>15546000</v>
      </c>
      <c r="K23" s="1" t="str">
        <f t="shared" ca="1" si="2"/>
        <v>73개월</v>
      </c>
      <c r="L23" s="1" t="str" cm="1">
        <f t="array" ref="L23">fn비고(E23,F23)</f>
        <v/>
      </c>
    </row>
    <row r="24" spans="1:12" x14ac:dyDescent="0.45">
      <c r="A24" s="1" t="s">
        <v>48</v>
      </c>
      <c r="B24" s="1" t="s">
        <v>11</v>
      </c>
      <c r="C24" s="2">
        <v>43350</v>
      </c>
      <c r="D24" s="1" t="s">
        <v>12</v>
      </c>
      <c r="E24" s="1" t="s">
        <v>28</v>
      </c>
      <c r="F24" s="3">
        <v>150000</v>
      </c>
      <c r="G24" s="1">
        <v>120</v>
      </c>
      <c r="H24" s="1" t="s">
        <v>14</v>
      </c>
      <c r="I24" s="4">
        <f t="shared" si="0"/>
        <v>2.9000000000000001E-2</v>
      </c>
      <c r="J24" s="7">
        <f t="shared" si="1"/>
        <v>20904000</v>
      </c>
      <c r="K24" s="1" t="str">
        <f t="shared" ca="1" si="2"/>
        <v>96개월</v>
      </c>
      <c r="L24" s="1" t="str" cm="1">
        <f t="array" ref="L24">fn비고(E24,F24)</f>
        <v/>
      </c>
    </row>
    <row r="25" spans="1:12" x14ac:dyDescent="0.45">
      <c r="A25" s="1" t="s">
        <v>26</v>
      </c>
      <c r="B25" s="1" t="s">
        <v>20</v>
      </c>
      <c r="C25" s="2">
        <v>43783</v>
      </c>
      <c r="D25" s="1" t="s">
        <v>16</v>
      </c>
      <c r="E25" s="1" t="s">
        <v>21</v>
      </c>
      <c r="F25" s="3">
        <v>100000</v>
      </c>
      <c r="G25" s="1">
        <v>120</v>
      </c>
      <c r="H25" s="1" t="s">
        <v>14</v>
      </c>
      <c r="I25" s="4">
        <f t="shared" si="0"/>
        <v>0.02</v>
      </c>
      <c r="J25" s="7">
        <f t="shared" si="1"/>
        <v>13295000</v>
      </c>
      <c r="K25" s="1" t="str">
        <f t="shared" ca="1" si="2"/>
        <v>82개월</v>
      </c>
      <c r="L25" s="1" t="str" cm="1">
        <f t="array" ref="L25">fn비고(E25,F25)</f>
        <v/>
      </c>
    </row>
    <row r="26" spans="1:12" x14ac:dyDescent="0.45">
      <c r="A26" s="1" t="s">
        <v>27</v>
      </c>
      <c r="B26" s="1" t="s">
        <v>20</v>
      </c>
      <c r="C26" s="2">
        <v>43574</v>
      </c>
      <c r="D26" s="1" t="s">
        <v>16</v>
      </c>
      <c r="E26" s="1" t="s">
        <v>28</v>
      </c>
      <c r="F26" s="3">
        <v>120000</v>
      </c>
      <c r="G26" s="1">
        <v>120</v>
      </c>
      <c r="H26" s="1" t="s">
        <v>18</v>
      </c>
      <c r="I26" s="4">
        <f t="shared" si="0"/>
        <v>0.02</v>
      </c>
      <c r="J26" s="7">
        <f t="shared" si="1"/>
        <v>15927000</v>
      </c>
      <c r="K26" s="1" t="str">
        <f t="shared" ca="1" si="2"/>
        <v>89개월</v>
      </c>
      <c r="L26" s="1" t="str" cm="1">
        <f t="array" ref="L26">fn비고(E26,F26)</f>
        <v/>
      </c>
    </row>
    <row r="27" spans="1:12" x14ac:dyDescent="0.45">
      <c r="A27" s="1" t="s">
        <v>29</v>
      </c>
      <c r="B27" s="1" t="s">
        <v>11</v>
      </c>
      <c r="C27" s="2">
        <v>42703</v>
      </c>
      <c r="D27" s="1" t="s">
        <v>16</v>
      </c>
      <c r="E27" s="1" t="s">
        <v>21</v>
      </c>
      <c r="F27" s="3">
        <v>250000</v>
      </c>
      <c r="G27" s="1">
        <v>120</v>
      </c>
      <c r="H27" s="1" t="s">
        <v>14</v>
      </c>
      <c r="I27" s="4">
        <f t="shared" si="0"/>
        <v>2.1999999999999999E-2</v>
      </c>
      <c r="J27" s="7">
        <f t="shared" si="1"/>
        <v>33584000</v>
      </c>
      <c r="K27" s="1" t="str">
        <f t="shared" ca="1" si="2"/>
        <v>118개월</v>
      </c>
      <c r="L27" s="1" t="str" cm="1">
        <f t="array" ref="L27">fn비고(E27,F27)</f>
        <v>15만원이상-여의도250000</v>
      </c>
    </row>
    <row r="28" spans="1:12" x14ac:dyDescent="0.45">
      <c r="A28" s="1" t="s">
        <v>30</v>
      </c>
      <c r="B28" s="1" t="s">
        <v>11</v>
      </c>
      <c r="C28" s="2">
        <v>43834</v>
      </c>
      <c r="D28" s="1" t="s">
        <v>24</v>
      </c>
      <c r="E28" s="1" t="s">
        <v>13</v>
      </c>
      <c r="F28" s="3">
        <v>10000</v>
      </c>
      <c r="G28" s="1">
        <v>120</v>
      </c>
      <c r="H28" s="1" t="s">
        <v>18</v>
      </c>
      <c r="I28" s="4">
        <f t="shared" si="0"/>
        <v>2.1000000000000001E-2</v>
      </c>
      <c r="J28" s="7">
        <f t="shared" si="1"/>
        <v>1335000</v>
      </c>
      <c r="K28" s="1" t="str">
        <f t="shared" ca="1" si="2"/>
        <v>80개월</v>
      </c>
      <c r="L28" s="1" t="str" cm="1">
        <f t="array" ref="L28">fn비고(E28,F28)</f>
        <v/>
      </c>
    </row>
    <row r="29" spans="1:12" x14ac:dyDescent="0.45">
      <c r="A29" s="1" t="s">
        <v>39</v>
      </c>
      <c r="B29" s="1" t="s">
        <v>20</v>
      </c>
      <c r="C29" s="2">
        <v>43887</v>
      </c>
      <c r="D29" s="1" t="s">
        <v>12</v>
      </c>
      <c r="E29" s="1" t="s">
        <v>28</v>
      </c>
      <c r="F29" s="3">
        <v>250000</v>
      </c>
      <c r="G29" s="1">
        <v>120</v>
      </c>
      <c r="H29" s="1" t="s">
        <v>14</v>
      </c>
      <c r="I29" s="4">
        <f t="shared" si="0"/>
        <v>2.8000000000000001E-2</v>
      </c>
      <c r="J29" s="7">
        <f t="shared" si="1"/>
        <v>34656000</v>
      </c>
      <c r="K29" s="1" t="str">
        <f t="shared" ca="1" si="2"/>
        <v>79개월</v>
      </c>
      <c r="L29" s="1" t="str" cm="1">
        <f t="array" ref="L29">fn비고(E29,F29)</f>
        <v/>
      </c>
    </row>
    <row r="30" spans="1:12" x14ac:dyDescent="0.45">
      <c r="A30" s="1" t="s">
        <v>40</v>
      </c>
      <c r="B30" s="1" t="s">
        <v>20</v>
      </c>
      <c r="C30" s="2">
        <v>44066</v>
      </c>
      <c r="D30" s="1" t="s">
        <v>24</v>
      </c>
      <c r="E30" s="1" t="s">
        <v>21</v>
      </c>
      <c r="F30" s="3">
        <v>210000</v>
      </c>
      <c r="G30" s="1">
        <v>120</v>
      </c>
      <c r="H30" s="1" t="s">
        <v>14</v>
      </c>
      <c r="I30" s="4">
        <f t="shared" si="0"/>
        <v>2.1000000000000001E-2</v>
      </c>
      <c r="J30" s="7">
        <f t="shared" si="1"/>
        <v>28064000</v>
      </c>
      <c r="K30" s="1" t="str">
        <f t="shared" ca="1" si="2"/>
        <v>73개월</v>
      </c>
      <c r="L30" s="1" t="str" cm="1">
        <f t="array" ref="L30">fn비고(E30,F30)</f>
        <v>15만원이상-여의도210000</v>
      </c>
    </row>
    <row r="31" spans="1:12" x14ac:dyDescent="0.45">
      <c r="A31" s="1" t="s">
        <v>41</v>
      </c>
      <c r="B31" s="1" t="s">
        <v>11</v>
      </c>
      <c r="C31" s="2">
        <v>43808</v>
      </c>
      <c r="D31" s="1" t="s">
        <v>16</v>
      </c>
      <c r="E31" s="1" t="s">
        <v>13</v>
      </c>
      <c r="F31" s="3">
        <v>70000</v>
      </c>
      <c r="G31" s="1">
        <v>120</v>
      </c>
      <c r="H31" s="1" t="s">
        <v>18</v>
      </c>
      <c r="I31" s="4">
        <f t="shared" si="0"/>
        <v>0.02</v>
      </c>
      <c r="J31" s="7">
        <f t="shared" si="1"/>
        <v>9291000</v>
      </c>
      <c r="K31" s="1" t="str">
        <f t="shared" ca="1" si="2"/>
        <v>81개월</v>
      </c>
      <c r="L31" s="1" t="str" cm="1">
        <f t="array" ref="L31">fn비고(E31,F31)</f>
        <v/>
      </c>
    </row>
    <row r="32" spans="1:12" x14ac:dyDescent="0.45">
      <c r="A32" s="1" t="s">
        <v>42</v>
      </c>
      <c r="B32" s="1" t="s">
        <v>11</v>
      </c>
      <c r="C32" s="2">
        <v>43145</v>
      </c>
      <c r="D32" s="1" t="s">
        <v>24</v>
      </c>
      <c r="E32" s="1" t="s">
        <v>21</v>
      </c>
      <c r="F32" s="3">
        <v>70000</v>
      </c>
      <c r="G32" s="1">
        <v>120</v>
      </c>
      <c r="H32" s="1" t="s">
        <v>14</v>
      </c>
      <c r="I32" s="4">
        <f t="shared" si="0"/>
        <v>2.3E-2</v>
      </c>
      <c r="J32" s="7">
        <f t="shared" si="1"/>
        <v>9453000</v>
      </c>
      <c r="K32" s="1" t="str">
        <f t="shared" ca="1" si="2"/>
        <v>103개월</v>
      </c>
      <c r="L32" s="1" t="str" cm="1">
        <f t="array" ref="L32">fn비고(E32,F32)</f>
        <v/>
      </c>
    </row>
    <row r="33" spans="1:12" x14ac:dyDescent="0.45">
      <c r="A33" s="1" t="s">
        <v>15</v>
      </c>
      <c r="B33" s="1" t="s">
        <v>11</v>
      </c>
      <c r="C33" s="2">
        <v>42395</v>
      </c>
      <c r="D33" s="1" t="s">
        <v>16</v>
      </c>
      <c r="E33" s="1" t="s">
        <v>17</v>
      </c>
      <c r="F33" s="3">
        <v>150000</v>
      </c>
      <c r="G33" s="1">
        <v>120</v>
      </c>
      <c r="H33" s="1" t="s">
        <v>18</v>
      </c>
      <c r="I33" s="4">
        <f t="shared" si="0"/>
        <v>2.1999999999999999E-2</v>
      </c>
      <c r="J33" s="7">
        <f t="shared" si="1"/>
        <v>20114000</v>
      </c>
      <c r="K33" s="1" t="str">
        <f t="shared" ca="1" si="2"/>
        <v>128개월</v>
      </c>
      <c r="L33" s="1" t="str" cm="1">
        <f t="array" ref="L33">fn비고(E33,F33)</f>
        <v/>
      </c>
    </row>
    <row r="34" spans="1:12" x14ac:dyDescent="0.45">
      <c r="A34" s="1" t="s">
        <v>53</v>
      </c>
      <c r="B34" s="1" t="s">
        <v>11</v>
      </c>
      <c r="C34" s="2">
        <v>43635</v>
      </c>
      <c r="D34" s="1" t="s">
        <v>12</v>
      </c>
      <c r="E34" s="1" t="s">
        <v>13</v>
      </c>
      <c r="F34" s="3">
        <v>150000</v>
      </c>
      <c r="G34" s="1">
        <v>120</v>
      </c>
      <c r="H34" s="1" t="s">
        <v>14</v>
      </c>
      <c r="I34" s="4">
        <f t="shared" si="0"/>
        <v>2.9000000000000001E-2</v>
      </c>
      <c r="J34" s="7">
        <f t="shared" si="1"/>
        <v>20904000</v>
      </c>
      <c r="K34" s="1" t="str">
        <f t="shared" ca="1" si="2"/>
        <v>87개월</v>
      </c>
      <c r="L34" s="1" t="str" cm="1">
        <f t="array" ref="L34">fn비고(E34,F34)</f>
        <v>15만원이상-명동150000</v>
      </c>
    </row>
    <row r="35" spans="1:12" x14ac:dyDescent="0.45">
      <c r="A35" s="1" t="s">
        <v>43</v>
      </c>
      <c r="B35" s="1" t="s">
        <v>11</v>
      </c>
      <c r="C35" s="2">
        <v>44065</v>
      </c>
      <c r="D35" s="1" t="s">
        <v>24</v>
      </c>
      <c r="E35" s="1" t="s">
        <v>21</v>
      </c>
      <c r="F35" s="3">
        <v>50000</v>
      </c>
      <c r="G35" s="1">
        <v>120</v>
      </c>
      <c r="H35" s="1" t="s">
        <v>18</v>
      </c>
      <c r="I35" s="4">
        <f t="shared" si="0"/>
        <v>2.1000000000000001E-2</v>
      </c>
      <c r="J35" s="7">
        <f t="shared" si="1"/>
        <v>6671000</v>
      </c>
      <c r="K35" s="1" t="str">
        <f t="shared" ca="1" si="2"/>
        <v>73개월</v>
      </c>
      <c r="L35" s="1" t="str" cm="1">
        <f t="array" ref="L35">fn비고(E35,F35)</f>
        <v/>
      </c>
    </row>
    <row r="37" spans="1:12" x14ac:dyDescent="0.45">
      <c r="A37" t="s">
        <v>58</v>
      </c>
    </row>
    <row r="38" spans="1:12" x14ac:dyDescent="0.45">
      <c r="A38" s="8"/>
      <c r="B38" s="9">
        <v>2014</v>
      </c>
      <c r="C38" s="9">
        <v>2016</v>
      </c>
      <c r="D38" s="9">
        <v>2018</v>
      </c>
      <c r="E38" s="9">
        <v>2020</v>
      </c>
      <c r="F38" s="10" t="s">
        <v>6</v>
      </c>
    </row>
    <row r="39" spans="1:12" x14ac:dyDescent="0.45">
      <c r="A39" s="11" t="s">
        <v>4</v>
      </c>
      <c r="B39" s="12">
        <v>2016</v>
      </c>
      <c r="C39" s="12">
        <v>2018</v>
      </c>
      <c r="D39" s="12">
        <v>2020</v>
      </c>
      <c r="E39" s="13"/>
      <c r="F39" s="14" t="s">
        <v>59</v>
      </c>
    </row>
    <row r="40" spans="1:12" x14ac:dyDescent="0.45">
      <c r="A40" s="15" t="s">
        <v>16</v>
      </c>
      <c r="B40" s="16">
        <v>2.5000000000000001E-2</v>
      </c>
      <c r="C40" s="16">
        <v>2.1999999999999999E-2</v>
      </c>
      <c r="D40" s="17">
        <v>0.02</v>
      </c>
      <c r="E40" s="16">
        <v>1.4999999999999999E-2</v>
      </c>
      <c r="F40" s="18">
        <f t="array" ref="F40">AVERAGE(IF(($D$3:$D$35=$A40)*(MAX(IF(($D$3:$D$35=$A40),$F$3:$F$35))&lt;&gt;$F$3:$F$35),$F$3:$F$35))</f>
        <v>109000</v>
      </c>
    </row>
    <row r="41" spans="1:12" x14ac:dyDescent="0.45">
      <c r="A41" s="1" t="s">
        <v>24</v>
      </c>
      <c r="B41" s="4">
        <v>3.3000000000000002E-2</v>
      </c>
      <c r="C41" s="4">
        <v>2.8000000000000001E-2</v>
      </c>
      <c r="D41" s="4">
        <v>2.3E-2</v>
      </c>
      <c r="E41" s="4">
        <v>2.1000000000000001E-2</v>
      </c>
      <c r="F41" s="18">
        <f t="array" ref="F41">AVERAGE(IF(($D$3:$D$35=$A41)*(MAX(IF(($D$3:$D$35=$A41),$F$3:$F$35))&lt;&gt;$F$3:$F$35),$F$3:$F$35))</f>
        <v>71000</v>
      </c>
    </row>
    <row r="42" spans="1:12" x14ac:dyDescent="0.45">
      <c r="A42" s="1" t="s">
        <v>12</v>
      </c>
      <c r="B42" s="4">
        <v>3.5999999999999997E-2</v>
      </c>
      <c r="C42" s="4">
        <v>0.03</v>
      </c>
      <c r="D42" s="4">
        <v>2.9000000000000001E-2</v>
      </c>
      <c r="E42" s="4">
        <v>2.8000000000000001E-2</v>
      </c>
      <c r="F42" s="18">
        <f t="array" ref="F42">AVERAGE(IF(($D$3:$D$35=$A42)*(MAX(IF(($D$3:$D$35=$A42),$F$3:$F$35))&lt;&gt;$F$3:$F$35),$F$3:$F$35))</f>
        <v>130555.55555555556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G13"/>
  <sheetViews>
    <sheetView workbookViewId="0">
      <selection activeCell="D5" sqref="D5"/>
    </sheetView>
  </sheetViews>
  <sheetFormatPr defaultRowHeight="17" x14ac:dyDescent="0.45"/>
  <cols>
    <col min="2" max="2" width="11.83203125" bestFit="1" customWidth="1"/>
    <col min="3" max="3" width="14.25" bestFit="1" customWidth="1"/>
    <col min="4" max="6" width="10.58203125" bestFit="1" customWidth="1"/>
    <col min="7" max="7" width="9.83203125" bestFit="1" customWidth="1"/>
    <col min="8" max="8" width="14.5" bestFit="1" customWidth="1"/>
    <col min="9" max="9" width="17.1640625" bestFit="1" customWidth="1"/>
    <col min="10" max="12" width="19.1640625" bestFit="1" customWidth="1"/>
  </cols>
  <sheetData>
    <row r="2" spans="2:7" x14ac:dyDescent="0.45">
      <c r="B2" s="58" t="s">
        <v>5</v>
      </c>
      <c r="C2" t="s">
        <v>78</v>
      </c>
    </row>
    <row r="4" spans="2:7" x14ac:dyDescent="0.45">
      <c r="D4" s="58" t="s">
        <v>4</v>
      </c>
    </row>
    <row r="5" spans="2:7" x14ac:dyDescent="0.45">
      <c r="B5" s="58" t="s">
        <v>71</v>
      </c>
      <c r="C5" s="58" t="s">
        <v>70</v>
      </c>
      <c r="D5" t="s">
        <v>12</v>
      </c>
      <c r="E5" t="s">
        <v>24</v>
      </c>
      <c r="F5" t="s">
        <v>16</v>
      </c>
      <c r="G5" t="s">
        <v>69</v>
      </c>
    </row>
    <row r="6" spans="2:7" x14ac:dyDescent="0.45">
      <c r="B6" t="s">
        <v>72</v>
      </c>
      <c r="D6" s="60"/>
      <c r="E6" s="60"/>
      <c r="F6" s="60"/>
      <c r="G6" s="60"/>
    </row>
    <row r="7" spans="2:7" x14ac:dyDescent="0.45">
      <c r="C7" t="s">
        <v>76</v>
      </c>
      <c r="D7" s="60">
        <v>143750</v>
      </c>
      <c r="E7" s="60">
        <v>83333.333333333328</v>
      </c>
      <c r="F7" s="60">
        <v>142500</v>
      </c>
      <c r="G7" s="60">
        <v>126818.18181818182</v>
      </c>
    </row>
    <row r="8" spans="2:7" x14ac:dyDescent="0.45">
      <c r="C8" t="s">
        <v>74</v>
      </c>
      <c r="D8" s="59">
        <v>2.9499999999999998E-2</v>
      </c>
      <c r="E8" s="59">
        <v>2.4666666666666667E-2</v>
      </c>
      <c r="F8" s="59">
        <v>2.1250000000000002E-2</v>
      </c>
      <c r="G8" s="59">
        <v>2.518181818181818E-2</v>
      </c>
    </row>
    <row r="9" spans="2:7" x14ac:dyDescent="0.45">
      <c r="B9" t="s">
        <v>73</v>
      </c>
      <c r="D9" s="60"/>
      <c r="E9" s="60"/>
      <c r="F9" s="60"/>
      <c r="G9" s="60"/>
    </row>
    <row r="10" spans="2:7" x14ac:dyDescent="0.45">
      <c r="C10" t="s">
        <v>76</v>
      </c>
      <c r="D10" s="60"/>
      <c r="E10" s="60">
        <v>110000</v>
      </c>
      <c r="F10" s="60">
        <v>166666.66666666666</v>
      </c>
      <c r="G10" s="60">
        <v>138333.33333333334</v>
      </c>
    </row>
    <row r="11" spans="2:7" x14ac:dyDescent="0.45">
      <c r="C11" t="s">
        <v>74</v>
      </c>
      <c r="D11" s="59"/>
      <c r="E11" s="59">
        <v>2.8000000000000001E-2</v>
      </c>
      <c r="F11" s="59">
        <v>0.02</v>
      </c>
      <c r="G11" s="59">
        <v>2.4000000000000004E-2</v>
      </c>
    </row>
    <row r="12" spans="2:7" x14ac:dyDescent="0.45">
      <c r="B12" t="s">
        <v>77</v>
      </c>
      <c r="D12" s="60">
        <v>143750</v>
      </c>
      <c r="E12" s="60">
        <v>96666.666666666672</v>
      </c>
      <c r="F12" s="60">
        <v>152857.14285714287</v>
      </c>
      <c r="G12" s="60">
        <v>130882.35294117648</v>
      </c>
    </row>
    <row r="13" spans="2:7" x14ac:dyDescent="0.45">
      <c r="B13" t="s">
        <v>75</v>
      </c>
      <c r="D13" s="59">
        <v>2.9499999999999998E-2</v>
      </c>
      <c r="E13" s="59">
        <v>2.6333333333333334E-2</v>
      </c>
      <c r="F13" s="59">
        <v>2.0714285714285713E-2</v>
      </c>
      <c r="G13" s="59">
        <v>2.4764705882352939E-2</v>
      </c>
    </row>
  </sheetData>
  <phoneticPr fontId="1" type="noConversion"/>
  <pageMargins left="0.7" right="0.7" top="0.75" bottom="0.75" header="0.3" footer="0.3"/>
  <pageSetup paperSize="9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 filterMode="1"/>
  <dimension ref="B3:I37"/>
  <sheetViews>
    <sheetView workbookViewId="0">
      <selection activeCell="B4" sqref="B4"/>
    </sheetView>
  </sheetViews>
  <sheetFormatPr defaultRowHeight="17" x14ac:dyDescent="0.45"/>
  <cols>
    <col min="1" max="1" width="1.83203125" customWidth="1"/>
    <col min="3" max="3" width="11.83203125" customWidth="1"/>
    <col min="6" max="6" width="11.33203125" bestFit="1" customWidth="1"/>
    <col min="7" max="7" width="12.33203125" bestFit="1" customWidth="1"/>
    <col min="9" max="9" width="13.5" bestFit="1" customWidth="1"/>
  </cols>
  <sheetData>
    <row r="3" spans="2:9" x14ac:dyDescent="0.45">
      <c r="B3" t="s">
        <v>0</v>
      </c>
    </row>
    <row r="4" spans="2:9" x14ac:dyDescent="0.45">
      <c r="B4" s="1" t="s">
        <v>1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55</v>
      </c>
      <c r="H4" s="1" t="s">
        <v>8</v>
      </c>
      <c r="I4" s="1" t="s">
        <v>9</v>
      </c>
    </row>
    <row r="5" spans="2:9" hidden="1" x14ac:dyDescent="0.45">
      <c r="B5" s="1" t="s">
        <v>52</v>
      </c>
      <c r="C5" s="2">
        <v>43443</v>
      </c>
      <c r="D5" s="1" t="s">
        <v>16</v>
      </c>
      <c r="E5" s="1" t="s">
        <v>21</v>
      </c>
      <c r="F5" s="20">
        <v>250000</v>
      </c>
      <c r="G5" s="19">
        <v>120</v>
      </c>
      <c r="H5" s="4">
        <v>2.5000000000000001E-2</v>
      </c>
      <c r="I5" s="5">
        <v>34114000</v>
      </c>
    </row>
    <row r="6" spans="2:9" hidden="1" x14ac:dyDescent="0.45">
      <c r="B6" s="1" t="s">
        <v>40</v>
      </c>
      <c r="C6" s="2">
        <v>44066</v>
      </c>
      <c r="D6" s="1" t="s">
        <v>24</v>
      </c>
      <c r="E6" s="1" t="s">
        <v>21</v>
      </c>
      <c r="F6" s="3">
        <v>210000</v>
      </c>
      <c r="G6" s="19">
        <v>120</v>
      </c>
      <c r="H6" s="4">
        <v>2.8000000000000001E-2</v>
      </c>
      <c r="I6" s="5">
        <v>29111000</v>
      </c>
    </row>
    <row r="7" spans="2:9" hidden="1" x14ac:dyDescent="0.45">
      <c r="B7" s="1" t="s">
        <v>38</v>
      </c>
      <c r="C7" s="2">
        <v>44169</v>
      </c>
      <c r="D7" s="1" t="s">
        <v>24</v>
      </c>
      <c r="E7" s="1" t="s">
        <v>21</v>
      </c>
      <c r="F7" s="3">
        <v>120000</v>
      </c>
      <c r="G7" s="19">
        <v>120</v>
      </c>
      <c r="H7" s="4">
        <v>2.8000000000000001E-2</v>
      </c>
      <c r="I7" s="5">
        <v>16635000</v>
      </c>
    </row>
    <row r="8" spans="2:9" x14ac:dyDescent="0.45">
      <c r="B8" s="1" t="s">
        <v>26</v>
      </c>
      <c r="C8" s="2">
        <v>43783</v>
      </c>
      <c r="D8" s="1" t="s">
        <v>16</v>
      </c>
      <c r="E8" s="1" t="s">
        <v>21</v>
      </c>
      <c r="F8" s="3">
        <v>100000</v>
      </c>
      <c r="G8" s="19">
        <v>120</v>
      </c>
      <c r="H8" s="4">
        <v>0.02</v>
      </c>
      <c r="I8" s="5">
        <v>13295000</v>
      </c>
    </row>
    <row r="9" spans="2:9" hidden="1" x14ac:dyDescent="0.45">
      <c r="B9" s="1" t="s">
        <v>22</v>
      </c>
      <c r="C9" s="2">
        <v>43330</v>
      </c>
      <c r="D9" s="1" t="s">
        <v>12</v>
      </c>
      <c r="E9" s="1" t="s">
        <v>21</v>
      </c>
      <c r="F9" s="3">
        <v>80000</v>
      </c>
      <c r="G9" s="19">
        <v>120</v>
      </c>
      <c r="H9" s="4">
        <v>2.9000000000000001E-2</v>
      </c>
      <c r="I9" s="5">
        <v>11149000</v>
      </c>
    </row>
    <row r="10" spans="2:9" hidden="1" x14ac:dyDescent="0.45">
      <c r="B10" s="1" t="s">
        <v>42</v>
      </c>
      <c r="C10" s="2">
        <v>43145</v>
      </c>
      <c r="D10" s="1" t="s">
        <v>24</v>
      </c>
      <c r="E10" s="1" t="s">
        <v>21</v>
      </c>
      <c r="F10" s="3">
        <v>70000</v>
      </c>
      <c r="G10" s="19">
        <v>120</v>
      </c>
      <c r="H10" s="4">
        <v>2.3E-2</v>
      </c>
      <c r="I10" s="5">
        <v>9453000</v>
      </c>
    </row>
    <row r="11" spans="2:9" hidden="1" x14ac:dyDescent="0.45">
      <c r="B11" s="1" t="s">
        <v>19</v>
      </c>
      <c r="C11" s="2">
        <v>43282</v>
      </c>
      <c r="D11" s="1" t="s">
        <v>16</v>
      </c>
      <c r="E11" s="1" t="s">
        <v>21</v>
      </c>
      <c r="F11" s="3">
        <v>50000</v>
      </c>
      <c r="G11" s="19">
        <v>120</v>
      </c>
      <c r="H11" s="4">
        <v>0.02</v>
      </c>
      <c r="I11" s="5">
        <v>6648000</v>
      </c>
    </row>
    <row r="12" spans="2:9" hidden="1" x14ac:dyDescent="0.45">
      <c r="B12" s="1" t="s">
        <v>43</v>
      </c>
      <c r="C12" s="2">
        <v>44065</v>
      </c>
      <c r="D12" s="1" t="s">
        <v>24</v>
      </c>
      <c r="E12" s="1" t="s">
        <v>21</v>
      </c>
      <c r="F12" s="3">
        <v>50000</v>
      </c>
      <c r="G12" s="19">
        <v>120</v>
      </c>
      <c r="H12" s="4">
        <v>3.3000000000000002E-2</v>
      </c>
      <c r="I12" s="5">
        <v>7098000</v>
      </c>
    </row>
    <row r="13" spans="2:9" x14ac:dyDescent="0.45">
      <c r="B13" s="1" t="s">
        <v>35</v>
      </c>
      <c r="C13" s="2">
        <v>43814</v>
      </c>
      <c r="D13" s="1" t="s">
        <v>12</v>
      </c>
      <c r="E13" s="1" t="s">
        <v>21</v>
      </c>
      <c r="F13" s="3">
        <v>75000</v>
      </c>
      <c r="G13" s="19">
        <v>120</v>
      </c>
      <c r="H13" s="4">
        <v>2.9000000000000001E-2</v>
      </c>
      <c r="I13" s="5">
        <v>10427000</v>
      </c>
    </row>
    <row r="14" spans="2:9" x14ac:dyDescent="0.45">
      <c r="B14" s="1" t="s">
        <v>51</v>
      </c>
      <c r="C14" s="2">
        <v>44164</v>
      </c>
      <c r="D14" s="1" t="s">
        <v>12</v>
      </c>
      <c r="E14" s="1" t="s">
        <v>13</v>
      </c>
      <c r="F14" s="3">
        <v>150000</v>
      </c>
      <c r="G14" s="19">
        <v>120</v>
      </c>
      <c r="H14" s="4">
        <v>2.8000000000000001E-2</v>
      </c>
      <c r="I14" s="5">
        <v>20794000</v>
      </c>
    </row>
    <row r="15" spans="2:9" x14ac:dyDescent="0.45">
      <c r="B15" s="1" t="s">
        <v>47</v>
      </c>
      <c r="C15" s="2">
        <v>44060</v>
      </c>
      <c r="D15" s="1" t="s">
        <v>16</v>
      </c>
      <c r="E15" s="1" t="s">
        <v>13</v>
      </c>
      <c r="F15" s="3">
        <v>120000</v>
      </c>
      <c r="G15" s="19">
        <v>120</v>
      </c>
      <c r="H15" s="4">
        <v>2.1999999999999999E-2</v>
      </c>
      <c r="I15" s="5">
        <v>16120000</v>
      </c>
    </row>
    <row r="16" spans="2:9" hidden="1" x14ac:dyDescent="0.45">
      <c r="B16" s="1" t="s">
        <v>23</v>
      </c>
      <c r="C16" s="2">
        <v>43734</v>
      </c>
      <c r="D16" s="1" t="s">
        <v>24</v>
      </c>
      <c r="E16" s="1" t="s">
        <v>13</v>
      </c>
      <c r="F16" s="3">
        <v>100000</v>
      </c>
      <c r="G16" s="19">
        <v>120</v>
      </c>
      <c r="H16" s="4">
        <v>2.8000000000000001E-2</v>
      </c>
      <c r="I16" s="5">
        <v>13863000</v>
      </c>
    </row>
    <row r="17" spans="2:9" x14ac:dyDescent="0.45">
      <c r="B17" s="1" t="s">
        <v>10</v>
      </c>
      <c r="C17" s="2">
        <v>43894</v>
      </c>
      <c r="D17" s="1" t="s">
        <v>12</v>
      </c>
      <c r="E17" s="1" t="s">
        <v>13</v>
      </c>
      <c r="F17" s="3">
        <v>120000</v>
      </c>
      <c r="G17" s="19">
        <v>120</v>
      </c>
      <c r="H17" s="4">
        <v>0.03</v>
      </c>
      <c r="I17" s="5">
        <v>16811000</v>
      </c>
    </row>
    <row r="18" spans="2:9" x14ac:dyDescent="0.45">
      <c r="B18" s="1" t="s">
        <v>53</v>
      </c>
      <c r="C18" s="2">
        <v>43635</v>
      </c>
      <c r="D18" s="1" t="s">
        <v>12</v>
      </c>
      <c r="E18" s="1" t="s">
        <v>13</v>
      </c>
      <c r="F18" s="3">
        <v>150000</v>
      </c>
      <c r="G18" s="19">
        <v>120</v>
      </c>
      <c r="H18" s="4">
        <v>2.9000000000000001E-2</v>
      </c>
      <c r="I18" s="5">
        <v>20904000</v>
      </c>
    </row>
    <row r="19" spans="2:9" hidden="1" x14ac:dyDescent="0.45">
      <c r="B19" s="1" t="s">
        <v>32</v>
      </c>
      <c r="C19" s="2">
        <v>44191</v>
      </c>
      <c r="D19" s="1" t="s">
        <v>24</v>
      </c>
      <c r="E19" s="1" t="s">
        <v>13</v>
      </c>
      <c r="F19" s="3">
        <v>100000</v>
      </c>
      <c r="G19" s="19">
        <v>120</v>
      </c>
      <c r="H19" s="4">
        <v>2.8000000000000001E-2</v>
      </c>
      <c r="I19" s="5">
        <v>13863000</v>
      </c>
    </row>
    <row r="20" spans="2:9" hidden="1" x14ac:dyDescent="0.45">
      <c r="B20" s="1" t="s">
        <v>50</v>
      </c>
      <c r="C20" s="2">
        <v>44042</v>
      </c>
      <c r="D20" s="1" t="s">
        <v>24</v>
      </c>
      <c r="E20" s="1" t="s">
        <v>13</v>
      </c>
      <c r="F20" s="3">
        <v>80000</v>
      </c>
      <c r="G20" s="19">
        <v>120</v>
      </c>
      <c r="H20" s="4">
        <v>2.1000000000000001E-2</v>
      </c>
      <c r="I20" s="5">
        <v>10691000</v>
      </c>
    </row>
    <row r="21" spans="2:9" hidden="1" x14ac:dyDescent="0.45">
      <c r="B21" s="1" t="s">
        <v>30</v>
      </c>
      <c r="C21" s="2">
        <v>43834</v>
      </c>
      <c r="D21" s="1" t="s">
        <v>24</v>
      </c>
      <c r="E21" s="1" t="s">
        <v>13</v>
      </c>
      <c r="F21" s="3">
        <v>10000</v>
      </c>
      <c r="G21" s="19">
        <v>120</v>
      </c>
      <c r="H21" s="4">
        <v>2.1000000000000001E-2</v>
      </c>
      <c r="I21" s="5">
        <v>1335000</v>
      </c>
    </row>
    <row r="22" spans="2:9" hidden="1" x14ac:dyDescent="0.45">
      <c r="B22" s="1" t="s">
        <v>25</v>
      </c>
      <c r="C22" s="2">
        <v>43456</v>
      </c>
      <c r="D22" s="1" t="s">
        <v>16</v>
      </c>
      <c r="E22" s="1" t="s">
        <v>13</v>
      </c>
      <c r="F22" s="3">
        <v>90000</v>
      </c>
      <c r="G22" s="19">
        <v>120</v>
      </c>
      <c r="H22" s="4">
        <v>0.02</v>
      </c>
      <c r="I22" s="5">
        <v>11965000</v>
      </c>
    </row>
    <row r="23" spans="2:9" x14ac:dyDescent="0.45">
      <c r="B23" s="1" t="s">
        <v>41</v>
      </c>
      <c r="C23" s="2">
        <v>43808</v>
      </c>
      <c r="D23" s="1" t="s">
        <v>16</v>
      </c>
      <c r="E23" s="1" t="s">
        <v>13</v>
      </c>
      <c r="F23" s="3">
        <v>70000</v>
      </c>
      <c r="G23" s="19">
        <v>120</v>
      </c>
      <c r="H23" s="4">
        <v>0.02</v>
      </c>
      <c r="I23" s="5">
        <v>9291000</v>
      </c>
    </row>
    <row r="24" spans="2:9" x14ac:dyDescent="0.45">
      <c r="B24" s="1" t="s">
        <v>46</v>
      </c>
      <c r="C24" s="2">
        <v>43751</v>
      </c>
      <c r="D24" s="1" t="s">
        <v>12</v>
      </c>
      <c r="E24" s="1" t="s">
        <v>17</v>
      </c>
      <c r="F24" s="21">
        <v>270000</v>
      </c>
      <c r="G24" s="19">
        <v>120</v>
      </c>
      <c r="H24" s="4">
        <v>0.03</v>
      </c>
      <c r="I24" s="5">
        <v>37825000</v>
      </c>
    </row>
    <row r="25" spans="2:9" x14ac:dyDescent="0.45">
      <c r="B25" s="1" t="s">
        <v>29</v>
      </c>
      <c r="C25" s="2">
        <v>43798</v>
      </c>
      <c r="D25" s="1" t="s">
        <v>16</v>
      </c>
      <c r="E25" s="1" t="s">
        <v>17</v>
      </c>
      <c r="F25" s="20">
        <v>250000</v>
      </c>
      <c r="G25" s="19">
        <v>120</v>
      </c>
      <c r="H25" s="4">
        <v>0.02</v>
      </c>
      <c r="I25" s="5">
        <v>33236000</v>
      </c>
    </row>
    <row r="26" spans="2:9" hidden="1" x14ac:dyDescent="0.45">
      <c r="B26" s="1" t="s">
        <v>15</v>
      </c>
      <c r="C26" s="2">
        <v>43126</v>
      </c>
      <c r="D26" s="1" t="s">
        <v>16</v>
      </c>
      <c r="E26" s="1" t="s">
        <v>17</v>
      </c>
      <c r="F26" s="3">
        <v>150000</v>
      </c>
      <c r="G26" s="19">
        <v>120</v>
      </c>
      <c r="H26" s="4">
        <v>0.02</v>
      </c>
      <c r="I26" s="5">
        <v>19908000</v>
      </c>
    </row>
    <row r="27" spans="2:9" x14ac:dyDescent="0.45">
      <c r="B27" s="1" t="s">
        <v>36</v>
      </c>
      <c r="C27" s="2">
        <v>43572</v>
      </c>
      <c r="D27" s="1" t="s">
        <v>16</v>
      </c>
      <c r="E27" s="1" t="s">
        <v>17</v>
      </c>
      <c r="F27" s="3">
        <v>120000</v>
      </c>
      <c r="G27" s="19">
        <v>120</v>
      </c>
      <c r="H27" s="4">
        <v>0.02</v>
      </c>
      <c r="I27" s="5">
        <v>15927000</v>
      </c>
    </row>
    <row r="28" spans="2:9" hidden="1" x14ac:dyDescent="0.45">
      <c r="B28" s="1" t="s">
        <v>49</v>
      </c>
      <c r="C28" s="2">
        <v>43209</v>
      </c>
      <c r="D28" s="1" t="s">
        <v>24</v>
      </c>
      <c r="E28" s="1" t="s">
        <v>17</v>
      </c>
      <c r="F28" s="3">
        <v>120000</v>
      </c>
      <c r="G28" s="19">
        <v>120</v>
      </c>
      <c r="H28" s="4">
        <v>2.3E-2</v>
      </c>
      <c r="I28" s="5">
        <v>16174000</v>
      </c>
    </row>
    <row r="29" spans="2:9" x14ac:dyDescent="0.45">
      <c r="B29" s="1" t="s">
        <v>34</v>
      </c>
      <c r="C29" s="2">
        <v>43565</v>
      </c>
      <c r="D29" s="1" t="s">
        <v>12</v>
      </c>
      <c r="E29" s="1" t="s">
        <v>17</v>
      </c>
      <c r="F29" s="3">
        <v>150000</v>
      </c>
      <c r="G29" s="19">
        <v>120</v>
      </c>
      <c r="H29" s="4">
        <v>0.03</v>
      </c>
      <c r="I29" s="5">
        <v>20962000</v>
      </c>
    </row>
    <row r="30" spans="2:9" hidden="1" x14ac:dyDescent="0.45">
      <c r="B30" s="1" t="s">
        <v>45</v>
      </c>
      <c r="C30" s="2">
        <v>43365</v>
      </c>
      <c r="D30" s="1" t="s">
        <v>16</v>
      </c>
      <c r="E30" s="1" t="s">
        <v>17</v>
      </c>
      <c r="F30" s="3">
        <v>150000</v>
      </c>
      <c r="G30" s="19">
        <v>120</v>
      </c>
      <c r="H30" s="4">
        <v>0.02</v>
      </c>
      <c r="I30" s="5">
        <v>19908000</v>
      </c>
    </row>
    <row r="31" spans="2:9" hidden="1" x14ac:dyDescent="0.45">
      <c r="B31" s="1" t="s">
        <v>37</v>
      </c>
      <c r="C31" s="2">
        <v>43809</v>
      </c>
      <c r="D31" s="1" t="s">
        <v>24</v>
      </c>
      <c r="E31" s="1" t="s">
        <v>17</v>
      </c>
      <c r="F31" s="3">
        <v>10000</v>
      </c>
      <c r="G31" s="19">
        <v>120</v>
      </c>
      <c r="H31" s="4">
        <v>2.3E-2</v>
      </c>
      <c r="I31" s="5">
        <v>1348000</v>
      </c>
    </row>
    <row r="32" spans="2:9" x14ac:dyDescent="0.45">
      <c r="B32" s="1" t="s">
        <v>39</v>
      </c>
      <c r="C32" s="2">
        <v>43887</v>
      </c>
      <c r="D32" s="1" t="s">
        <v>12</v>
      </c>
      <c r="E32" s="1" t="s">
        <v>28</v>
      </c>
      <c r="F32" s="20">
        <v>250000</v>
      </c>
      <c r="G32" s="19">
        <v>120</v>
      </c>
      <c r="H32" s="4">
        <v>2.8000000000000001E-2</v>
      </c>
      <c r="I32" s="5">
        <v>34656000</v>
      </c>
    </row>
    <row r="33" spans="2:9" x14ac:dyDescent="0.45">
      <c r="B33" s="1" t="s">
        <v>31</v>
      </c>
      <c r="C33" s="2">
        <v>43800</v>
      </c>
      <c r="D33" s="1" t="s">
        <v>16</v>
      </c>
      <c r="E33" s="1" t="s">
        <v>28</v>
      </c>
      <c r="F33" s="3">
        <v>120000</v>
      </c>
      <c r="G33" s="19">
        <v>120</v>
      </c>
      <c r="H33" s="4">
        <v>0.02</v>
      </c>
      <c r="I33" s="5">
        <v>15927000</v>
      </c>
    </row>
    <row r="34" spans="2:9" hidden="1" x14ac:dyDescent="0.45">
      <c r="B34" s="1" t="s">
        <v>48</v>
      </c>
      <c r="C34" s="2">
        <v>43350</v>
      </c>
      <c r="D34" s="1" t="s">
        <v>12</v>
      </c>
      <c r="E34" s="1" t="s">
        <v>28</v>
      </c>
      <c r="F34" s="3">
        <v>150000</v>
      </c>
      <c r="G34" s="19">
        <v>120</v>
      </c>
      <c r="H34" s="4">
        <v>3.5999999999999997E-2</v>
      </c>
      <c r="I34" s="5">
        <v>21693000</v>
      </c>
    </row>
    <row r="35" spans="2:9" x14ac:dyDescent="0.45">
      <c r="B35" s="1" t="s">
        <v>27</v>
      </c>
      <c r="C35" s="2">
        <v>43574</v>
      </c>
      <c r="D35" s="1" t="s">
        <v>16</v>
      </c>
      <c r="E35" s="1" t="s">
        <v>28</v>
      </c>
      <c r="F35" s="3">
        <v>120000</v>
      </c>
      <c r="G35" s="19">
        <v>120</v>
      </c>
      <c r="H35" s="4">
        <v>0.02</v>
      </c>
      <c r="I35" s="5">
        <v>15927000</v>
      </c>
    </row>
    <row r="36" spans="2:9" hidden="1" x14ac:dyDescent="0.45">
      <c r="B36" s="1" t="s">
        <v>54</v>
      </c>
      <c r="C36" s="2">
        <v>44124</v>
      </c>
      <c r="D36" s="1" t="s">
        <v>24</v>
      </c>
      <c r="E36" s="1" t="s">
        <v>28</v>
      </c>
      <c r="F36" s="3">
        <v>50000</v>
      </c>
      <c r="G36" s="19">
        <v>120</v>
      </c>
      <c r="H36" s="4">
        <v>2.8000000000000001E-2</v>
      </c>
      <c r="I36" s="5">
        <v>6932000</v>
      </c>
    </row>
    <row r="37" spans="2:9" x14ac:dyDescent="0.45">
      <c r="B37" s="1" t="s">
        <v>33</v>
      </c>
      <c r="C37" s="2">
        <v>43963</v>
      </c>
      <c r="D37" s="1" t="s">
        <v>12</v>
      </c>
      <c r="E37" s="1" t="s">
        <v>28</v>
      </c>
      <c r="F37" s="3">
        <v>50000</v>
      </c>
      <c r="G37" s="19">
        <v>120</v>
      </c>
      <c r="H37" s="4">
        <v>0.03</v>
      </c>
      <c r="I37" s="5">
        <v>6988000</v>
      </c>
    </row>
  </sheetData>
  <autoFilter ref="B4:I37" xr:uid="{311AF66B-F4D9-46E0-8DC0-0AA75B8EF461}">
    <filterColumn colId="1">
      <customFilters>
        <customFilter operator="greaterThan" val="43466"/>
      </customFilters>
    </filterColumn>
    <filterColumn colId="2">
      <customFilters>
        <customFilter val="*금"/>
      </customFilters>
    </filterColumn>
  </autoFilter>
  <sortState xmlns:xlrd2="http://schemas.microsoft.com/office/spreadsheetml/2017/richdata2" ref="B5:I37">
    <sortCondition ref="E5:E37" customList="여의도,명동,강남,합정"/>
    <sortCondition sortBy="cellColor" ref="F5:F37" dxfId="2"/>
    <sortCondition sortBy="cellColor" ref="F5:F37" dxfId="1"/>
    <sortCondition sortBy="icon" ref="F5:F37" iconSet="3Symbols2" iconId="2"/>
  </sortState>
  <phoneticPr fontId="1" type="noConversion"/>
  <conditionalFormatting sqref="F5:F37">
    <cfRule type="iconSet" priority="1">
      <iconSet iconSet="3Symbols2">
        <cfvo type="percent" val="0"/>
        <cfvo type="num" val="50000"/>
        <cfvo type="num" val="100000"/>
      </iconSet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D7"/>
  <sheetViews>
    <sheetView topLeftCell="A4" workbookViewId="0">
      <selection activeCell="K18" sqref="K18"/>
    </sheetView>
  </sheetViews>
  <sheetFormatPr defaultRowHeight="17" x14ac:dyDescent="0.45"/>
  <cols>
    <col min="2" max="2" width="19.33203125" customWidth="1"/>
  </cols>
  <sheetData>
    <row r="2" spans="2:4" x14ac:dyDescent="0.45">
      <c r="B2" t="s">
        <v>60</v>
      </c>
    </row>
    <row r="3" spans="2:4" x14ac:dyDescent="0.45">
      <c r="D3" t="s">
        <v>61</v>
      </c>
    </row>
    <row r="4" spans="2:4" x14ac:dyDescent="0.45">
      <c r="B4" s="6" t="s">
        <v>62</v>
      </c>
      <c r="C4" s="6" t="s">
        <v>63</v>
      </c>
      <c r="D4" s="6" t="s">
        <v>64</v>
      </c>
    </row>
    <row r="5" spans="2:4" x14ac:dyDescent="0.45">
      <c r="B5" s="1" t="s">
        <v>16</v>
      </c>
      <c r="C5" s="3">
        <v>21000</v>
      </c>
      <c r="D5" s="3">
        <v>29000</v>
      </c>
    </row>
    <row r="6" spans="2:4" x14ac:dyDescent="0.45">
      <c r="B6" s="1" t="s">
        <v>24</v>
      </c>
      <c r="C6" s="3">
        <v>13000</v>
      </c>
      <c r="D6" s="3">
        <v>26000</v>
      </c>
    </row>
    <row r="7" spans="2:4" x14ac:dyDescent="0.45">
      <c r="B7" s="1" t="s">
        <v>12</v>
      </c>
      <c r="C7" s="3">
        <v>14000</v>
      </c>
      <c r="D7" s="3">
        <v>22000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3:I30"/>
  <sheetViews>
    <sheetView workbookViewId="0">
      <selection activeCell="M6" sqref="M6"/>
    </sheetView>
  </sheetViews>
  <sheetFormatPr defaultRowHeight="17" x14ac:dyDescent="0.45"/>
  <cols>
    <col min="1" max="1" width="2" customWidth="1"/>
    <col min="4" max="4" width="7.08203125" bestFit="1" customWidth="1"/>
    <col min="5" max="5" width="5.25" bestFit="1" customWidth="1"/>
    <col min="6" max="6" width="11.5" customWidth="1"/>
    <col min="9" max="9" width="12.08203125" customWidth="1"/>
  </cols>
  <sheetData>
    <row r="3" spans="2:9" x14ac:dyDescent="0.45">
      <c r="B3" t="s">
        <v>0</v>
      </c>
    </row>
    <row r="4" spans="2:9" x14ac:dyDescent="0.45">
      <c r="B4" s="1" t="s">
        <v>1</v>
      </c>
      <c r="C4" s="1" t="s">
        <v>4</v>
      </c>
      <c r="D4" s="1" t="s">
        <v>5</v>
      </c>
      <c r="E4" s="1" t="s">
        <v>2</v>
      </c>
      <c r="F4" s="1" t="s">
        <v>65</v>
      </c>
      <c r="G4" s="1" t="s">
        <v>7</v>
      </c>
      <c r="H4" s="1" t="s">
        <v>8</v>
      </c>
      <c r="I4" s="1" t="s">
        <v>6</v>
      </c>
    </row>
    <row r="5" spans="2:9" x14ac:dyDescent="0.45">
      <c r="B5" s="1" t="s">
        <v>39</v>
      </c>
      <c r="C5" s="1" t="s">
        <v>12</v>
      </c>
      <c r="D5" s="1" t="s">
        <v>28</v>
      </c>
      <c r="E5" s="1" t="s">
        <v>20</v>
      </c>
      <c r="F5" s="2">
        <v>43887</v>
      </c>
      <c r="G5" s="1" t="s">
        <v>14</v>
      </c>
      <c r="H5" s="61">
        <v>2.8000000000000001E-2</v>
      </c>
      <c r="I5" s="22">
        <v>250000</v>
      </c>
    </row>
    <row r="6" spans="2:9" x14ac:dyDescent="0.45">
      <c r="B6" s="1" t="s">
        <v>48</v>
      </c>
      <c r="C6" s="1" t="s">
        <v>12</v>
      </c>
      <c r="D6" s="1" t="s">
        <v>28</v>
      </c>
      <c r="E6" s="1" t="s">
        <v>11</v>
      </c>
      <c r="F6" s="2">
        <v>43350</v>
      </c>
      <c r="G6" s="1" t="s">
        <v>14</v>
      </c>
      <c r="H6" s="61">
        <v>3.5999999999999997E-2</v>
      </c>
      <c r="I6" s="22">
        <v>150000</v>
      </c>
    </row>
    <row r="7" spans="2:9" x14ac:dyDescent="0.45">
      <c r="B7" s="1" t="s">
        <v>27</v>
      </c>
      <c r="C7" s="1" t="s">
        <v>16</v>
      </c>
      <c r="D7" s="1" t="s">
        <v>28</v>
      </c>
      <c r="E7" s="1" t="s">
        <v>20</v>
      </c>
      <c r="F7" s="2">
        <v>43574</v>
      </c>
      <c r="G7" s="1" t="s">
        <v>18</v>
      </c>
      <c r="H7" s="61">
        <v>0.02</v>
      </c>
      <c r="I7" s="22">
        <v>120000</v>
      </c>
    </row>
    <row r="8" spans="2:9" x14ac:dyDescent="0.45">
      <c r="B8" s="1" t="s">
        <v>54</v>
      </c>
      <c r="C8" s="1" t="s">
        <v>24</v>
      </c>
      <c r="D8" s="1" t="s">
        <v>28</v>
      </c>
      <c r="E8" s="1" t="s">
        <v>11</v>
      </c>
      <c r="F8" s="2">
        <v>44124</v>
      </c>
      <c r="G8" s="1" t="s">
        <v>14</v>
      </c>
      <c r="H8" s="61">
        <v>2.8000000000000001E-2</v>
      </c>
      <c r="I8" s="22">
        <v>50000</v>
      </c>
    </row>
    <row r="9" spans="2:9" x14ac:dyDescent="0.45">
      <c r="B9" s="1" t="s">
        <v>52</v>
      </c>
      <c r="C9" s="1" t="s">
        <v>16</v>
      </c>
      <c r="D9" s="1" t="s">
        <v>21</v>
      </c>
      <c r="E9" s="1" t="s">
        <v>20</v>
      </c>
      <c r="F9" s="2">
        <v>43443</v>
      </c>
      <c r="G9" s="1" t="s">
        <v>14</v>
      </c>
      <c r="H9" s="61">
        <v>2.5000000000000001E-2</v>
      </c>
      <c r="I9" s="22">
        <v>250000</v>
      </c>
    </row>
    <row r="10" spans="2:9" x14ac:dyDescent="0.45">
      <c r="B10" s="1" t="s">
        <v>29</v>
      </c>
      <c r="C10" s="1" t="s">
        <v>16</v>
      </c>
      <c r="D10" s="1" t="s">
        <v>21</v>
      </c>
      <c r="E10" s="1" t="s">
        <v>11</v>
      </c>
      <c r="F10" s="2">
        <v>43798</v>
      </c>
      <c r="G10" s="1" t="s">
        <v>14</v>
      </c>
      <c r="H10" s="61">
        <v>0.02</v>
      </c>
      <c r="I10" s="22">
        <v>250000</v>
      </c>
    </row>
    <row r="11" spans="2:9" x14ac:dyDescent="0.45">
      <c r="B11" s="1" t="s">
        <v>40</v>
      </c>
      <c r="C11" s="1" t="s">
        <v>24</v>
      </c>
      <c r="D11" s="1" t="s">
        <v>21</v>
      </c>
      <c r="E11" s="1" t="s">
        <v>20</v>
      </c>
      <c r="F11" s="2">
        <v>44066</v>
      </c>
      <c r="G11" s="1" t="s">
        <v>14</v>
      </c>
      <c r="H11" s="61">
        <v>2.8000000000000001E-2</v>
      </c>
      <c r="I11" s="22">
        <v>210000</v>
      </c>
    </row>
    <row r="12" spans="2:9" x14ac:dyDescent="0.45">
      <c r="B12" s="1" t="s">
        <v>38</v>
      </c>
      <c r="C12" s="1" t="s">
        <v>24</v>
      </c>
      <c r="D12" s="1" t="s">
        <v>21</v>
      </c>
      <c r="E12" s="1" t="s">
        <v>11</v>
      </c>
      <c r="F12" s="2">
        <v>44169</v>
      </c>
      <c r="G12" s="1" t="s">
        <v>14</v>
      </c>
      <c r="H12" s="61">
        <v>2.8000000000000001E-2</v>
      </c>
      <c r="I12" s="22">
        <v>120000</v>
      </c>
    </row>
    <row r="13" spans="2:9" x14ac:dyDescent="0.45">
      <c r="B13" s="1" t="s">
        <v>26</v>
      </c>
      <c r="C13" s="1" t="s">
        <v>16</v>
      </c>
      <c r="D13" s="1" t="s">
        <v>21</v>
      </c>
      <c r="E13" s="1" t="s">
        <v>20</v>
      </c>
      <c r="F13" s="2">
        <v>43783</v>
      </c>
      <c r="G13" s="1" t="s">
        <v>14</v>
      </c>
      <c r="H13" s="61">
        <v>0.02</v>
      </c>
      <c r="I13" s="22">
        <v>100000</v>
      </c>
    </row>
    <row r="14" spans="2:9" x14ac:dyDescent="0.45">
      <c r="B14" s="1" t="s">
        <v>22</v>
      </c>
      <c r="C14" s="1" t="s">
        <v>12</v>
      </c>
      <c r="D14" s="1" t="s">
        <v>21</v>
      </c>
      <c r="E14" s="1" t="s">
        <v>20</v>
      </c>
      <c r="F14" s="2">
        <v>43330</v>
      </c>
      <c r="G14" s="1" t="s">
        <v>14</v>
      </c>
      <c r="H14" s="61">
        <v>2.9000000000000001E-2</v>
      </c>
      <c r="I14" s="22">
        <v>80000</v>
      </c>
    </row>
    <row r="15" spans="2:9" x14ac:dyDescent="0.45">
      <c r="B15" s="1" t="s">
        <v>42</v>
      </c>
      <c r="C15" s="1" t="s">
        <v>24</v>
      </c>
      <c r="D15" s="1" t="s">
        <v>21</v>
      </c>
      <c r="E15" s="1" t="s">
        <v>11</v>
      </c>
      <c r="F15" s="2">
        <v>43145</v>
      </c>
      <c r="G15" s="1" t="s">
        <v>14</v>
      </c>
      <c r="H15" s="61">
        <v>2.3E-2</v>
      </c>
      <c r="I15" s="22">
        <v>70000</v>
      </c>
    </row>
    <row r="16" spans="2:9" x14ac:dyDescent="0.45">
      <c r="B16" s="1" t="s">
        <v>19</v>
      </c>
      <c r="C16" s="1" t="s">
        <v>16</v>
      </c>
      <c r="D16" s="1" t="s">
        <v>21</v>
      </c>
      <c r="E16" s="1" t="s">
        <v>20</v>
      </c>
      <c r="F16" s="2">
        <v>43282</v>
      </c>
      <c r="G16" s="1" t="s">
        <v>14</v>
      </c>
      <c r="H16" s="61" t="s">
        <v>66</v>
      </c>
      <c r="I16" s="22">
        <v>50000</v>
      </c>
    </row>
    <row r="17" spans="2:9" x14ac:dyDescent="0.45">
      <c r="B17" s="1" t="s">
        <v>43</v>
      </c>
      <c r="C17" s="1" t="s">
        <v>24</v>
      </c>
      <c r="D17" s="1" t="s">
        <v>21</v>
      </c>
      <c r="E17" s="1" t="s">
        <v>11</v>
      </c>
      <c r="F17" s="2">
        <v>44065</v>
      </c>
      <c r="G17" s="1" t="s">
        <v>18</v>
      </c>
      <c r="H17" s="61">
        <v>3.3000000000000002E-2</v>
      </c>
      <c r="I17" s="22">
        <v>50000</v>
      </c>
    </row>
    <row r="18" spans="2:9" x14ac:dyDescent="0.45">
      <c r="B18" s="1" t="s">
        <v>53</v>
      </c>
      <c r="C18" s="1" t="s">
        <v>12</v>
      </c>
      <c r="D18" s="1" t="s">
        <v>13</v>
      </c>
      <c r="E18" s="1" t="s">
        <v>11</v>
      </c>
      <c r="F18" s="2">
        <v>43635</v>
      </c>
      <c r="G18" s="1" t="s">
        <v>14</v>
      </c>
      <c r="H18" s="61">
        <v>2.9000000000000001E-2</v>
      </c>
      <c r="I18" s="22">
        <v>150000</v>
      </c>
    </row>
    <row r="19" spans="2:9" x14ac:dyDescent="0.45">
      <c r="B19" s="1" t="s">
        <v>51</v>
      </c>
      <c r="C19" s="1" t="s">
        <v>12</v>
      </c>
      <c r="D19" s="1" t="s">
        <v>13</v>
      </c>
      <c r="E19" s="1" t="s">
        <v>11</v>
      </c>
      <c r="F19" s="2">
        <v>44164</v>
      </c>
      <c r="G19" s="1" t="s">
        <v>14</v>
      </c>
      <c r="H19" s="61">
        <v>2.8000000000000001E-2</v>
      </c>
      <c r="I19" s="22">
        <v>150000</v>
      </c>
    </row>
    <row r="20" spans="2:9" x14ac:dyDescent="0.45">
      <c r="B20" s="1" t="s">
        <v>47</v>
      </c>
      <c r="C20" s="1" t="s">
        <v>16</v>
      </c>
      <c r="D20" s="1" t="s">
        <v>13</v>
      </c>
      <c r="E20" s="1" t="s">
        <v>11</v>
      </c>
      <c r="F20" s="2">
        <v>44060</v>
      </c>
      <c r="G20" s="1" t="s">
        <v>14</v>
      </c>
      <c r="H20" s="61">
        <v>2.1999999999999999E-2</v>
      </c>
      <c r="I20" s="22">
        <v>120000</v>
      </c>
    </row>
    <row r="21" spans="2:9" x14ac:dyDescent="0.45">
      <c r="B21" s="1" t="s">
        <v>10</v>
      </c>
      <c r="C21" s="1" t="s">
        <v>12</v>
      </c>
      <c r="D21" s="1" t="s">
        <v>13</v>
      </c>
      <c r="E21" s="1" t="s">
        <v>11</v>
      </c>
      <c r="F21" s="2">
        <v>43894</v>
      </c>
      <c r="G21" s="1" t="s">
        <v>14</v>
      </c>
      <c r="H21" s="61">
        <v>0.03</v>
      </c>
      <c r="I21" s="22">
        <v>120000</v>
      </c>
    </row>
    <row r="22" spans="2:9" x14ac:dyDescent="0.45">
      <c r="B22" s="1" t="s">
        <v>23</v>
      </c>
      <c r="C22" s="1" t="s">
        <v>24</v>
      </c>
      <c r="D22" s="1" t="s">
        <v>13</v>
      </c>
      <c r="E22" s="1" t="s">
        <v>11</v>
      </c>
      <c r="F22" s="2">
        <v>43734</v>
      </c>
      <c r="G22" s="1" t="s">
        <v>14</v>
      </c>
      <c r="H22" s="61">
        <v>2.8000000000000001E-2</v>
      </c>
      <c r="I22" s="22">
        <v>100000</v>
      </c>
    </row>
    <row r="23" spans="2:9" x14ac:dyDescent="0.45">
      <c r="B23" s="1" t="s">
        <v>25</v>
      </c>
      <c r="C23" s="1" t="s">
        <v>16</v>
      </c>
      <c r="D23" s="1" t="s">
        <v>13</v>
      </c>
      <c r="E23" s="1" t="s">
        <v>11</v>
      </c>
      <c r="F23" s="2">
        <v>43456</v>
      </c>
      <c r="G23" s="1" t="s">
        <v>14</v>
      </c>
      <c r="H23" s="61">
        <v>0.02</v>
      </c>
      <c r="I23" s="22">
        <v>90000</v>
      </c>
    </row>
    <row r="24" spans="2:9" x14ac:dyDescent="0.45">
      <c r="B24" s="1" t="s">
        <v>50</v>
      </c>
      <c r="C24" s="1" t="s">
        <v>24</v>
      </c>
      <c r="D24" s="1" t="s">
        <v>13</v>
      </c>
      <c r="E24" s="1" t="s">
        <v>20</v>
      </c>
      <c r="F24" s="2">
        <v>44042</v>
      </c>
      <c r="G24" s="1" t="s">
        <v>14</v>
      </c>
      <c r="H24" s="61">
        <v>2.1000000000000001E-2</v>
      </c>
      <c r="I24" s="22">
        <v>80000</v>
      </c>
    </row>
    <row r="25" spans="2:9" x14ac:dyDescent="0.45">
      <c r="B25" s="1" t="s">
        <v>41</v>
      </c>
      <c r="C25" s="1" t="s">
        <v>16</v>
      </c>
      <c r="D25" s="1" t="s">
        <v>13</v>
      </c>
      <c r="E25" s="1" t="s">
        <v>11</v>
      </c>
      <c r="F25" s="2">
        <v>43808</v>
      </c>
      <c r="G25" s="1" t="s">
        <v>18</v>
      </c>
      <c r="H25" s="61">
        <v>0.02</v>
      </c>
      <c r="I25" s="22">
        <v>70000</v>
      </c>
    </row>
    <row r="26" spans="2:9" x14ac:dyDescent="0.45">
      <c r="B26" s="1" t="s">
        <v>30</v>
      </c>
      <c r="C26" s="1" t="s">
        <v>24</v>
      </c>
      <c r="D26" s="1" t="s">
        <v>13</v>
      </c>
      <c r="E26" s="1" t="s">
        <v>11</v>
      </c>
      <c r="F26" s="2">
        <v>43834</v>
      </c>
      <c r="G26" s="1" t="s">
        <v>18</v>
      </c>
      <c r="H26" s="61">
        <v>2.1000000000000001E-2</v>
      </c>
      <c r="I26" s="22">
        <v>10000</v>
      </c>
    </row>
    <row r="27" spans="2:9" x14ac:dyDescent="0.45">
      <c r="B27" s="1" t="s">
        <v>46</v>
      </c>
      <c r="C27" s="1" t="s">
        <v>12</v>
      </c>
      <c r="D27" s="1" t="s">
        <v>17</v>
      </c>
      <c r="E27" s="1" t="s">
        <v>11</v>
      </c>
      <c r="F27" s="2">
        <v>43751</v>
      </c>
      <c r="G27" s="1" t="s">
        <v>14</v>
      </c>
      <c r="H27" s="61">
        <v>0.03</v>
      </c>
      <c r="I27" s="22">
        <v>270000</v>
      </c>
    </row>
    <row r="28" spans="2:9" x14ac:dyDescent="0.45">
      <c r="B28" s="1" t="s">
        <v>15</v>
      </c>
      <c r="C28" s="1" t="s">
        <v>16</v>
      </c>
      <c r="D28" s="1" t="s">
        <v>17</v>
      </c>
      <c r="E28" s="1" t="s">
        <v>11</v>
      </c>
      <c r="F28" s="2">
        <v>43126</v>
      </c>
      <c r="G28" s="1" t="s">
        <v>18</v>
      </c>
      <c r="H28" s="61" t="s">
        <v>66</v>
      </c>
      <c r="I28" s="22">
        <v>150000</v>
      </c>
    </row>
    <row r="29" spans="2:9" x14ac:dyDescent="0.45">
      <c r="B29" s="1" t="s">
        <v>45</v>
      </c>
      <c r="C29" s="1" t="s">
        <v>16</v>
      </c>
      <c r="D29" s="1" t="s">
        <v>17</v>
      </c>
      <c r="E29" s="1" t="s">
        <v>11</v>
      </c>
      <c r="F29" s="2">
        <v>43365</v>
      </c>
      <c r="G29" s="1" t="s">
        <v>18</v>
      </c>
      <c r="H29" s="61">
        <v>0.02</v>
      </c>
      <c r="I29" s="22">
        <v>150000</v>
      </c>
    </row>
    <row r="30" spans="2:9" x14ac:dyDescent="0.45">
      <c r="B30" s="1" t="s">
        <v>49</v>
      </c>
      <c r="C30" s="1" t="s">
        <v>24</v>
      </c>
      <c r="D30" s="1" t="s">
        <v>17</v>
      </c>
      <c r="E30" s="1" t="s">
        <v>11</v>
      </c>
      <c r="F30" s="2">
        <v>43209</v>
      </c>
      <c r="G30" s="1" t="s">
        <v>18</v>
      </c>
      <c r="H30" s="61">
        <v>2.3E-2</v>
      </c>
      <c r="I30" s="22">
        <v>120000</v>
      </c>
    </row>
  </sheetData>
  <phoneticPr fontId="1" type="noConversion"/>
  <conditionalFormatting sqref="I5:I30">
    <cfRule type="iconSet" priority="1">
      <iconSet iconSet="4RedToBlack">
        <cfvo type="percent" val="0"/>
        <cfvo type="num" val="100000"/>
        <cfvo type="num" val="150000"/>
        <cfvo type="num" val="200000"/>
      </iconSet>
    </cfRule>
    <cfRule type="iconSet" priority="2">
      <iconSet iconSet="4RedToBlack">
        <cfvo type="percent" val="0"/>
        <cfvo type="num" val="100000"/>
        <cfvo type="num" val="150000"/>
        <cfvo type="num" val="200000"/>
      </iconSe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Button 1">
              <controlPr defaultSize="0" print="0" autoFill="0" autoPict="0" macro="[0]!서식적용">
                <anchor moveWithCells="1" sizeWithCells="1">
                  <from>
                    <xdr:col>5</xdr:col>
                    <xdr:colOff>25400</xdr:colOff>
                    <xdr:row>0</xdr:row>
                    <xdr:rowOff>19050</xdr:rowOff>
                  </from>
                  <to>
                    <xdr:col>6</xdr:col>
                    <xdr:colOff>654050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4" name="Button 2">
              <controlPr defaultSize="0" print="0" autoFill="0" autoPict="0" macro="[0]!아이콘보기">
                <anchor moveWithCells="1" sizeWithCells="1">
                  <from>
                    <xdr:col>7</xdr:col>
                    <xdr:colOff>12700</xdr:colOff>
                    <xdr:row>0</xdr:row>
                    <xdr:rowOff>38100</xdr:rowOff>
                  </from>
                  <to>
                    <xdr:col>9</xdr:col>
                    <xdr:colOff>6350</xdr:colOff>
                    <xdr:row>1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I29"/>
  <sheetViews>
    <sheetView workbookViewId="0">
      <selection activeCell="L10" sqref="L10"/>
    </sheetView>
  </sheetViews>
  <sheetFormatPr defaultRowHeight="17" x14ac:dyDescent="0.45"/>
  <cols>
    <col min="1" max="1" width="4.08203125" customWidth="1"/>
    <col min="5" max="5" width="5.25" bestFit="1" customWidth="1"/>
    <col min="6" max="6" width="11.08203125" bestFit="1" customWidth="1"/>
    <col min="9" max="9" width="11.33203125" customWidth="1"/>
  </cols>
  <sheetData>
    <row r="2" spans="2:9" x14ac:dyDescent="0.45">
      <c r="B2" t="s">
        <v>0</v>
      </c>
    </row>
    <row r="3" spans="2:9" x14ac:dyDescent="0.45">
      <c r="B3" s="1" t="s">
        <v>1</v>
      </c>
      <c r="C3" s="1" t="s">
        <v>4</v>
      </c>
      <c r="D3" s="1" t="s">
        <v>5</v>
      </c>
      <c r="E3" s="1" t="s">
        <v>2</v>
      </c>
      <c r="F3" s="1" t="s">
        <v>65</v>
      </c>
      <c r="G3" s="1" t="s">
        <v>7</v>
      </c>
      <c r="H3" s="1" t="s">
        <v>8</v>
      </c>
      <c r="I3" s="1" t="s">
        <v>6</v>
      </c>
    </row>
    <row r="4" spans="2:9" x14ac:dyDescent="0.45">
      <c r="B4" s="1" t="s">
        <v>10</v>
      </c>
      <c r="C4" s="1" t="s">
        <v>12</v>
      </c>
      <c r="D4" s="1" t="s">
        <v>13</v>
      </c>
      <c r="E4" s="1" t="s">
        <v>11</v>
      </c>
      <c r="F4" s="2">
        <v>43894</v>
      </c>
      <c r="G4" s="1" t="s">
        <v>14</v>
      </c>
      <c r="H4" s="4">
        <v>0.03</v>
      </c>
      <c r="I4" s="3">
        <v>120000</v>
      </c>
    </row>
    <row r="5" spans="2:9" x14ac:dyDescent="0.45">
      <c r="B5" s="1" t="s">
        <v>15</v>
      </c>
      <c r="C5" s="1" t="s">
        <v>16</v>
      </c>
      <c r="D5" s="1" t="s">
        <v>17</v>
      </c>
      <c r="E5" s="1" t="s">
        <v>11</v>
      </c>
      <c r="F5" s="2">
        <v>43126</v>
      </c>
      <c r="G5" s="1" t="s">
        <v>18</v>
      </c>
      <c r="H5" s="4">
        <v>0.02</v>
      </c>
      <c r="I5" s="3">
        <v>150000</v>
      </c>
    </row>
    <row r="6" spans="2:9" x14ac:dyDescent="0.45">
      <c r="B6" s="1" t="s">
        <v>19</v>
      </c>
      <c r="C6" s="1" t="s">
        <v>16</v>
      </c>
      <c r="D6" s="1" t="s">
        <v>21</v>
      </c>
      <c r="E6" s="1" t="s">
        <v>20</v>
      </c>
      <c r="F6" s="2">
        <v>43282</v>
      </c>
      <c r="G6" s="1" t="s">
        <v>14</v>
      </c>
      <c r="H6" s="4">
        <v>0.02</v>
      </c>
      <c r="I6" s="3">
        <v>50000</v>
      </c>
    </row>
    <row r="7" spans="2:9" x14ac:dyDescent="0.45">
      <c r="B7" s="1" t="s">
        <v>22</v>
      </c>
      <c r="C7" s="1" t="s">
        <v>12</v>
      </c>
      <c r="D7" s="1" t="s">
        <v>21</v>
      </c>
      <c r="E7" s="1" t="s">
        <v>20</v>
      </c>
      <c r="F7" s="2">
        <v>43330</v>
      </c>
      <c r="G7" s="1" t="s">
        <v>14</v>
      </c>
      <c r="H7" s="4">
        <v>2.9000000000000001E-2</v>
      </c>
      <c r="I7" s="3">
        <v>80000</v>
      </c>
    </row>
    <row r="8" spans="2:9" x14ac:dyDescent="0.45">
      <c r="B8" s="1" t="s">
        <v>23</v>
      </c>
      <c r="C8" s="1" t="s">
        <v>24</v>
      </c>
      <c r="D8" s="1" t="s">
        <v>13</v>
      </c>
      <c r="E8" s="1" t="s">
        <v>11</v>
      </c>
      <c r="F8" s="2">
        <v>43734</v>
      </c>
      <c r="G8" s="1" t="s">
        <v>14</v>
      </c>
      <c r="H8" s="4">
        <v>2.8000000000000001E-2</v>
      </c>
      <c r="I8" s="3">
        <v>100000</v>
      </c>
    </row>
    <row r="9" spans="2:9" x14ac:dyDescent="0.45">
      <c r="B9" s="1" t="s">
        <v>25</v>
      </c>
      <c r="C9" s="1" t="s">
        <v>16</v>
      </c>
      <c r="D9" s="1" t="s">
        <v>13</v>
      </c>
      <c r="E9" s="1" t="s">
        <v>11</v>
      </c>
      <c r="F9" s="2">
        <v>43456</v>
      </c>
      <c r="G9" s="1" t="s">
        <v>14</v>
      </c>
      <c r="H9" s="4">
        <v>0.02</v>
      </c>
      <c r="I9" s="3">
        <v>90000</v>
      </c>
    </row>
    <row r="10" spans="2:9" x14ac:dyDescent="0.45">
      <c r="B10" s="1" t="s">
        <v>26</v>
      </c>
      <c r="C10" s="1" t="s">
        <v>16</v>
      </c>
      <c r="D10" s="1" t="s">
        <v>21</v>
      </c>
      <c r="E10" s="1" t="s">
        <v>20</v>
      </c>
      <c r="F10" s="2">
        <v>43783</v>
      </c>
      <c r="G10" s="1" t="s">
        <v>14</v>
      </c>
      <c r="H10" s="4">
        <v>0.02</v>
      </c>
      <c r="I10" s="3">
        <v>100000</v>
      </c>
    </row>
    <row r="11" spans="2:9" x14ac:dyDescent="0.45">
      <c r="B11" s="1" t="s">
        <v>27</v>
      </c>
      <c r="C11" s="1" t="s">
        <v>16</v>
      </c>
      <c r="D11" s="1" t="s">
        <v>28</v>
      </c>
      <c r="E11" s="1" t="s">
        <v>20</v>
      </c>
      <c r="F11" s="2">
        <v>43574</v>
      </c>
      <c r="G11" s="1" t="s">
        <v>18</v>
      </c>
      <c r="H11" s="4">
        <v>0.02</v>
      </c>
      <c r="I11" s="3">
        <v>120000</v>
      </c>
    </row>
    <row r="12" spans="2:9" x14ac:dyDescent="0.45">
      <c r="B12" s="1" t="s">
        <v>29</v>
      </c>
      <c r="C12" s="1" t="s">
        <v>16</v>
      </c>
      <c r="D12" s="1" t="s">
        <v>21</v>
      </c>
      <c r="E12" s="1" t="s">
        <v>11</v>
      </c>
      <c r="F12" s="2">
        <v>43798</v>
      </c>
      <c r="G12" s="1" t="s">
        <v>14</v>
      </c>
      <c r="H12" s="4">
        <v>0.02</v>
      </c>
      <c r="I12" s="3">
        <v>250000</v>
      </c>
    </row>
    <row r="13" spans="2:9" x14ac:dyDescent="0.45">
      <c r="B13" s="1" t="s">
        <v>30</v>
      </c>
      <c r="C13" s="1" t="s">
        <v>24</v>
      </c>
      <c r="D13" s="1" t="s">
        <v>13</v>
      </c>
      <c r="E13" s="1" t="s">
        <v>11</v>
      </c>
      <c r="F13" s="2">
        <v>43834</v>
      </c>
      <c r="G13" s="1" t="s">
        <v>18</v>
      </c>
      <c r="H13" s="4">
        <v>2.1000000000000001E-2</v>
      </c>
      <c r="I13" s="3">
        <v>10000</v>
      </c>
    </row>
    <row r="14" spans="2:9" x14ac:dyDescent="0.45">
      <c r="B14" s="1" t="s">
        <v>38</v>
      </c>
      <c r="C14" s="1" t="s">
        <v>24</v>
      </c>
      <c r="D14" s="1" t="s">
        <v>21</v>
      </c>
      <c r="E14" s="1" t="s">
        <v>11</v>
      </c>
      <c r="F14" s="2">
        <v>44169</v>
      </c>
      <c r="G14" s="1" t="s">
        <v>14</v>
      </c>
      <c r="H14" s="4">
        <v>2.8000000000000001E-2</v>
      </c>
      <c r="I14" s="3">
        <v>120000</v>
      </c>
    </row>
    <row r="15" spans="2:9" x14ac:dyDescent="0.45">
      <c r="B15" s="1" t="s">
        <v>39</v>
      </c>
      <c r="C15" s="1" t="s">
        <v>12</v>
      </c>
      <c r="D15" s="1" t="s">
        <v>28</v>
      </c>
      <c r="E15" s="1" t="s">
        <v>20</v>
      </c>
      <c r="F15" s="2">
        <v>43887</v>
      </c>
      <c r="G15" s="1" t="s">
        <v>14</v>
      </c>
      <c r="H15" s="4">
        <v>2.8000000000000001E-2</v>
      </c>
      <c r="I15" s="3">
        <v>250000</v>
      </c>
    </row>
    <row r="16" spans="2:9" x14ac:dyDescent="0.45">
      <c r="B16" s="1" t="s">
        <v>40</v>
      </c>
      <c r="C16" s="1" t="s">
        <v>24</v>
      </c>
      <c r="D16" s="1" t="s">
        <v>21</v>
      </c>
      <c r="E16" s="1" t="s">
        <v>20</v>
      </c>
      <c r="F16" s="2">
        <v>44066</v>
      </c>
      <c r="G16" s="1" t="s">
        <v>14</v>
      </c>
      <c r="H16" s="4">
        <v>2.8000000000000001E-2</v>
      </c>
      <c r="I16" s="3">
        <v>210000</v>
      </c>
    </row>
    <row r="17" spans="2:9" x14ac:dyDescent="0.45">
      <c r="B17" s="1" t="s">
        <v>41</v>
      </c>
      <c r="C17" s="1" t="s">
        <v>16</v>
      </c>
      <c r="D17" s="1" t="s">
        <v>13</v>
      </c>
      <c r="E17" s="1" t="s">
        <v>11</v>
      </c>
      <c r="F17" s="2">
        <v>43808</v>
      </c>
      <c r="G17" s="1" t="s">
        <v>18</v>
      </c>
      <c r="H17" s="4">
        <v>0.02</v>
      </c>
      <c r="I17" s="3">
        <v>70000</v>
      </c>
    </row>
    <row r="18" spans="2:9" x14ac:dyDescent="0.45">
      <c r="B18" s="1" t="s">
        <v>42</v>
      </c>
      <c r="C18" s="1" t="s">
        <v>24</v>
      </c>
      <c r="D18" s="1" t="s">
        <v>21</v>
      </c>
      <c r="E18" s="1" t="s">
        <v>11</v>
      </c>
      <c r="F18" s="2">
        <v>43145</v>
      </c>
      <c r="G18" s="1" t="s">
        <v>14</v>
      </c>
      <c r="H18" s="4">
        <v>2.3E-2</v>
      </c>
      <c r="I18" s="3">
        <v>70000</v>
      </c>
    </row>
    <row r="19" spans="2:9" x14ac:dyDescent="0.45">
      <c r="B19" s="1" t="s">
        <v>43</v>
      </c>
      <c r="C19" s="1" t="s">
        <v>24</v>
      </c>
      <c r="D19" s="1" t="s">
        <v>21</v>
      </c>
      <c r="E19" s="1" t="s">
        <v>11</v>
      </c>
      <c r="F19" s="2">
        <v>44065</v>
      </c>
      <c r="G19" s="1" t="s">
        <v>18</v>
      </c>
      <c r="H19" s="4">
        <v>3.3000000000000002E-2</v>
      </c>
      <c r="I19" s="3">
        <v>50000</v>
      </c>
    </row>
    <row r="20" spans="2:9" x14ac:dyDescent="0.45">
      <c r="B20" s="1" t="s">
        <v>45</v>
      </c>
      <c r="C20" s="1" t="s">
        <v>16</v>
      </c>
      <c r="D20" s="1" t="s">
        <v>17</v>
      </c>
      <c r="E20" s="1" t="s">
        <v>11</v>
      </c>
      <c r="F20" s="2">
        <v>43365</v>
      </c>
      <c r="G20" s="1" t="s">
        <v>18</v>
      </c>
      <c r="H20" s="4">
        <v>0.02</v>
      </c>
      <c r="I20" s="3">
        <v>150000</v>
      </c>
    </row>
    <row r="21" spans="2:9" x14ac:dyDescent="0.45">
      <c r="B21" s="1" t="s">
        <v>46</v>
      </c>
      <c r="C21" s="1" t="s">
        <v>12</v>
      </c>
      <c r="D21" s="1" t="s">
        <v>17</v>
      </c>
      <c r="E21" s="1" t="s">
        <v>11</v>
      </c>
      <c r="F21" s="2">
        <v>43751</v>
      </c>
      <c r="G21" s="1" t="s">
        <v>14</v>
      </c>
      <c r="H21" s="4">
        <v>0.03</v>
      </c>
      <c r="I21" s="3">
        <v>270000</v>
      </c>
    </row>
    <row r="22" spans="2:9" x14ac:dyDescent="0.45">
      <c r="B22" s="1" t="s">
        <v>47</v>
      </c>
      <c r="C22" s="1" t="s">
        <v>16</v>
      </c>
      <c r="D22" s="1" t="s">
        <v>13</v>
      </c>
      <c r="E22" s="1" t="s">
        <v>11</v>
      </c>
      <c r="F22" s="2">
        <v>44060</v>
      </c>
      <c r="G22" s="1" t="s">
        <v>14</v>
      </c>
      <c r="H22" s="4">
        <v>2.1999999999999999E-2</v>
      </c>
      <c r="I22" s="3">
        <v>120000</v>
      </c>
    </row>
    <row r="23" spans="2:9" x14ac:dyDescent="0.45">
      <c r="B23" s="1" t="s">
        <v>48</v>
      </c>
      <c r="C23" s="1" t="s">
        <v>12</v>
      </c>
      <c r="D23" s="1" t="s">
        <v>28</v>
      </c>
      <c r="E23" s="1" t="s">
        <v>11</v>
      </c>
      <c r="F23" s="2">
        <v>43350</v>
      </c>
      <c r="G23" s="1" t="s">
        <v>14</v>
      </c>
      <c r="H23" s="4">
        <v>3.5999999999999997E-2</v>
      </c>
      <c r="I23" s="3">
        <v>150000</v>
      </c>
    </row>
    <row r="24" spans="2:9" x14ac:dyDescent="0.45">
      <c r="B24" s="1" t="s">
        <v>49</v>
      </c>
      <c r="C24" s="1" t="s">
        <v>24</v>
      </c>
      <c r="D24" s="1" t="s">
        <v>17</v>
      </c>
      <c r="E24" s="1" t="s">
        <v>11</v>
      </c>
      <c r="F24" s="2">
        <v>43209</v>
      </c>
      <c r="G24" s="1" t="s">
        <v>18</v>
      </c>
      <c r="H24" s="4">
        <v>2.3E-2</v>
      </c>
      <c r="I24" s="3">
        <v>120000</v>
      </c>
    </row>
    <row r="25" spans="2:9" x14ac:dyDescent="0.45">
      <c r="B25" s="1" t="s">
        <v>50</v>
      </c>
      <c r="C25" s="1" t="s">
        <v>24</v>
      </c>
      <c r="D25" s="1" t="s">
        <v>13</v>
      </c>
      <c r="E25" s="1" t="s">
        <v>20</v>
      </c>
      <c r="F25" s="2">
        <v>44042</v>
      </c>
      <c r="G25" s="1" t="s">
        <v>14</v>
      </c>
      <c r="H25" s="4">
        <v>2.1000000000000001E-2</v>
      </c>
      <c r="I25" s="3">
        <v>80000</v>
      </c>
    </row>
    <row r="26" spans="2:9" x14ac:dyDescent="0.45">
      <c r="B26" s="1" t="s">
        <v>51</v>
      </c>
      <c r="C26" s="1" t="s">
        <v>12</v>
      </c>
      <c r="D26" s="1" t="s">
        <v>13</v>
      </c>
      <c r="E26" s="1" t="s">
        <v>11</v>
      </c>
      <c r="F26" s="2">
        <v>44164</v>
      </c>
      <c r="G26" s="1" t="s">
        <v>14</v>
      </c>
      <c r="H26" s="4">
        <v>2.8000000000000001E-2</v>
      </c>
      <c r="I26" s="3">
        <v>150000</v>
      </c>
    </row>
    <row r="27" spans="2:9" x14ac:dyDescent="0.45">
      <c r="B27" s="1" t="s">
        <v>52</v>
      </c>
      <c r="C27" s="1" t="s">
        <v>16</v>
      </c>
      <c r="D27" s="1" t="s">
        <v>21</v>
      </c>
      <c r="E27" s="1" t="s">
        <v>20</v>
      </c>
      <c r="F27" s="2">
        <v>43443</v>
      </c>
      <c r="G27" s="1" t="s">
        <v>14</v>
      </c>
      <c r="H27" s="4">
        <v>2.5000000000000001E-2</v>
      </c>
      <c r="I27" s="3">
        <v>250000</v>
      </c>
    </row>
    <row r="28" spans="2:9" x14ac:dyDescent="0.45">
      <c r="B28" s="1" t="s">
        <v>53</v>
      </c>
      <c r="C28" s="1" t="s">
        <v>12</v>
      </c>
      <c r="D28" s="1" t="s">
        <v>13</v>
      </c>
      <c r="E28" s="1" t="s">
        <v>11</v>
      </c>
      <c r="F28" s="2">
        <v>43635</v>
      </c>
      <c r="G28" s="1" t="s">
        <v>14</v>
      </c>
      <c r="H28" s="4">
        <v>2.9000000000000001E-2</v>
      </c>
      <c r="I28" s="3">
        <v>150000</v>
      </c>
    </row>
    <row r="29" spans="2:9" x14ac:dyDescent="0.45">
      <c r="B29" s="1" t="s">
        <v>54</v>
      </c>
      <c r="C29" s="1" t="s">
        <v>24</v>
      </c>
      <c r="D29" s="1" t="s">
        <v>28</v>
      </c>
      <c r="E29" s="1" t="s">
        <v>11</v>
      </c>
      <c r="F29" s="2">
        <v>44124</v>
      </c>
      <c r="G29" s="1" t="s">
        <v>14</v>
      </c>
      <c r="H29" s="4">
        <v>2.8000000000000001E-2</v>
      </c>
      <c r="I29" s="3">
        <v>50000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가입자검색">
          <controlPr defaultSize="0" autoLine="0" r:id="rId4">
            <anchor moveWithCells="1">
              <from>
                <xdr:col>7</xdr:col>
                <xdr:colOff>146050</xdr:colOff>
                <xdr:row>0</xdr:row>
                <xdr:rowOff>76200</xdr:rowOff>
              </from>
              <to>
                <xdr:col>8</xdr:col>
                <xdr:colOff>762000</xdr:colOff>
                <xdr:row>1</xdr:row>
                <xdr:rowOff>146050</xdr:rowOff>
              </to>
            </anchor>
          </controlPr>
        </control>
      </mc:Choice>
      <mc:Fallback>
        <control shapeId="8193" r:id="rId3" name="cmd가입자검색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B6F890C-205C-4DF9-9854-171FC33ECF4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유준영</cp:lastModifiedBy>
  <cp:lastPrinted>2026-08-25T11:21:12Z</cp:lastPrinted>
  <dcterms:created xsi:type="dcterms:W3CDTF">2023-08-09T00:13:15Z</dcterms:created>
  <dcterms:modified xsi:type="dcterms:W3CDTF">2026-08-25T13:04:25Z</dcterms:modified>
</cp:coreProperties>
</file>