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ini\Desktop\2025책시나공\2025_기출문제집_컴활1급실기_학습자료_241206 update\02 최신기출유형\01회\"/>
    </mc:Choice>
  </mc:AlternateContent>
  <xr:revisionPtr revIDLastSave="0" documentId="13_ncr:1_{8ADD3FE2-0601-4055-9CF7-2F45BEA03C79}" xr6:coauthVersionLast="47" xr6:coauthVersionMax="47" xr10:uidLastSave="{00000000-0000-0000-0000-000000000000}"/>
  <bookViews>
    <workbookView xWindow="6220" yWindow="1060" windowWidth="22560" windowHeight="13630" activeTab="4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3" l="1" a="1"/>
  <c r="F41" i="3" s="1"/>
  <c r="F42" i="3" a="1"/>
  <c r="F42" i="3" s="1"/>
  <c r="F40" i="3" a="1"/>
  <c r="F40" i="3" s="1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A28" i="1"/>
  <c r="L4" i="3" a="1"/>
  <c r="L14" i="3" a="1"/>
  <c r="L24" i="3" a="1"/>
  <c r="L34" i="3" a="1"/>
  <c r="L5" i="3" a="1"/>
  <c r="L15" i="3" a="1"/>
  <c r="L25" i="3" a="1"/>
  <c r="L35" i="3" a="1"/>
  <c r="L6" i="3" a="1"/>
  <c r="L16" i="3" a="1"/>
  <c r="L26" i="3" a="1"/>
  <c r="L9" i="3" a="1"/>
  <c r="L19" i="3" a="1"/>
  <c r="L29" i="3" a="1"/>
  <c r="L10" i="3" a="1"/>
  <c r="L20" i="3" a="1"/>
  <c r="L30" i="3" a="1"/>
  <c r="L11" i="3" a="1"/>
  <c r="L21" i="3" a="1"/>
  <c r="L31" i="3" a="1"/>
  <c r="L12" i="3" a="1"/>
  <c r="L22" i="3" a="1"/>
  <c r="L7" i="3" a="1"/>
  <c r="L27" i="3" a="1"/>
  <c r="L8" i="3" a="1"/>
  <c r="L28" i="3" a="1"/>
  <c r="L32" i="3" a="1"/>
  <c r="L13" i="3" a="1"/>
  <c r="L23" i="3" a="1"/>
  <c r="L33" i="3" a="1"/>
  <c r="L17" i="3" a="1"/>
  <c r="L18" i="3" a="1"/>
  <c r="L3" i="3" a="1"/>
  <c r="L18" i="3" l="1"/>
  <c r="L17" i="3"/>
  <c r="L33" i="3"/>
  <c r="L23" i="3"/>
  <c r="L13" i="3"/>
  <c r="L32" i="3"/>
  <c r="L28" i="3"/>
  <c r="L8" i="3"/>
  <c r="L27" i="3"/>
  <c r="L7" i="3"/>
  <c r="L22" i="3"/>
  <c r="L12" i="3"/>
  <c r="L31" i="3"/>
  <c r="L21" i="3"/>
  <c r="L11" i="3"/>
  <c r="L30" i="3"/>
  <c r="L20" i="3"/>
  <c r="L10" i="3"/>
  <c r="L29" i="3"/>
  <c r="L19" i="3"/>
  <c r="L9" i="3"/>
  <c r="L26" i="3"/>
  <c r="L16" i="3"/>
  <c r="L6" i="3"/>
  <c r="L35" i="3"/>
  <c r="L25" i="3"/>
  <c r="L15" i="3"/>
  <c r="L5" i="3"/>
  <c r="L34" i="3"/>
  <c r="L24" i="3"/>
  <c r="L14" i="3"/>
  <c r="L4" i="3"/>
  <c r="L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5E0023-F490-4C96-8BFD-5EBB915AC1CC}" keepAlive="1" name="쿼리 - 가입자별저축" description="통합 문서의 '가입자별저축' 쿼리에 대한 연결입니다." type="5" refreshedVersion="8" background="1">
    <dbPr connection="Provider=Microsoft.Mashup.OleDb.1;Data Source=$Workbook$;Location=가입자별저축;Extended Properties=&quot;&quot;" command="SELECT * FROM [가입자별저축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<sst xmlns="http://schemas.openxmlformats.org/spreadsheetml/2006/main" count="953" uniqueCount="78">
  <si>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</si>
  <si>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</si>
  <si>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</si>
  <si>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</si>
  <si>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</si>
  <si>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</si>
  <si>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</si>
  <si>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</si>
  <si>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</si>
  <si>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</si>
  <si>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</si>
  <si>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</si>
  <si>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</si>
  <si>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</si>
  <si>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</si>
  <si>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</si>
  <si>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</si>
  <si>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</si>
  <si>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</si>
  <si>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</si>
  <si>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</si>
  <si>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</si>
  <si>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</si>
  <si>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</si>
  <si>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</si>
  <si>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</si>
  <si>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</si>
  <si>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</si>
  <si>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</si>
  <si>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</si>
  <si>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</si>
  <si>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</si>
  <si>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</si>
  <si>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</si>
  <si>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</si>
  <si>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</si>
  <si>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</si>
  <si>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</si>
  <si>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</si>
  <si>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</si>
  <si>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</si>
  <si>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</si>
  <si>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</si>
  <si>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</si>
  <si>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</si>
  <si>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</si>
  <si>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</si>
  <si>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</si>
  <si>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</si>
  <si>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</si>
  <si>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</si>
  <si>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</si>
  <si>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</si>
  <si>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</si>
  <si>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</si>
  <si>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</si>
  <si>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</si>
  <si>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</si>
  <si>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</si>
  <si>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</si>
  <si>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</si>
  <si>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</si>
  <si>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</si>
  <si>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</si>
  <si>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</si>
  <si>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</si>
  <si>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</si>
  <si>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조건</t>
    <phoneticPr fontId="1" type="noConversion"/>
  </si>
  <si>
    <t>총합계</t>
  </si>
  <si>
    <t>값</t>
  </si>
  <si>
    <t>가입시간2</t>
  </si>
  <si>
    <t>오전</t>
  </si>
  <si>
    <t>오후</t>
  </si>
  <si>
    <t>평균 : 연이율</t>
  </si>
  <si>
    <t>전체 평균 : 연이율</t>
  </si>
  <si>
    <t>평균 : 월불입액</t>
  </si>
  <si>
    <t>전체 평균 : 월불입액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</si>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</sst>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2" formatCode="[Red][&gt;=0.03]&quot;★&quot;0.0%;[Blue][&gt;=0.025]&quot;☆&quot;0.0%;0.0%;&quot;※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9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" panose="02030600000101010101" pitchFamily="18" charset="-127"/>
                <a:ea typeface="궁서" panose="02030600000101010101" pitchFamily="18" charset="-127"/>
                <a:cs typeface="+mn-cs"/>
              </a:defRPr>
            </a:pPr>
            <a:r>
              <a:rPr lang="ko-KR" altLang="en-US" sz="2000">
                <a:latin typeface="궁서" panose="02030600000101010101" pitchFamily="18" charset="-127"/>
                <a:ea typeface="궁서" panose="02030600000101010101" pitchFamily="18" charset="-127"/>
              </a:rPr>
              <a:t>하반기 저축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" panose="02030600000101010101" pitchFamily="18" charset="-127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FB-4A74-9C75-0B29C05A08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1693482-DD29-468D-A7FF-89A7948E32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146050</xdr:colOff>
          <xdr:row>0</xdr:row>
          <xdr:rowOff>76200</xdr:rowOff>
        </xdr:from>
        <xdr:to>
          <xdr:col>8</xdr:col>
          <xdr:colOff>736600</xdr:colOff>
          <xdr:row>1</xdr:row>
          <xdr:rowOff>152400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i" refreshedDate="46209.608672337963" backgroundQuery="1" createdVersion="8" refreshedVersion="8" minRefreshableVersion="3" recordCount="33" xr:uid="{87EBD861-1172-4949-8918-26BA2E3A13BF}">
  <cacheSource type="external" connectionId="1"/>
  <cacheFields count="12">
    <cacheField name="가입자명" numFmtId="0">
      <sharedItems/>
    </cacheField>
    <cacheField name="성별" numFmtId="0">
      <sharedItems count="2">
        <s v="남"/>
        <s v="여"/>
      </sharedItems>
    </cacheField>
    <cacheField name="가입시간" numFmtId="0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11"/>
    </cacheField>
    <cacheField name="상품종류" numFmtId="0">
      <sharedItems count="3">
        <s v="정기적금"/>
        <s v="청약저축"/>
        <s v="청약예금"/>
      </sharedItems>
    </cacheField>
    <cacheField name="지점명" numFmtId="0">
      <sharedItems count="4">
        <s v="합정"/>
        <s v="여의도"/>
        <s v="강남"/>
        <s v="명동"/>
      </sharedItems>
    </cacheField>
    <cacheField name="월불입액" numFmtId="0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계약기간" numFmtId="0">
      <sharedItems containsSemiMixedTypes="0" containsString="0" containsNumber="1" containsInteger="1" minValue="120" maxValue="120" count="1">
        <n v="120"/>
      </sharedItems>
    </cacheField>
    <cacheField name="납입시점" numFmtId="0">
      <sharedItems count="2">
        <s v="월말"/>
        <s v="월초"/>
      </sharedItems>
    </cacheField>
    <cacheField name="연이율" numFmtId="0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만기금액" numFmtId="0">
      <sharedItems containsSemiMixedTypes="0" containsString="0" containsNumber="1" containsInteger="1" minValue="1335000" maxValue="37825000" count="29">
        <n v="15927000"/>
        <n v="34114000"/>
        <n v="13863000"/>
        <n v="11965000"/>
        <n v="16811000"/>
        <n v="16174000"/>
        <n v="1348000"/>
        <n v="6648000"/>
        <n v="20962000"/>
        <n v="10427000"/>
        <n v="20794000"/>
        <n v="16635000"/>
        <n v="11149000"/>
        <n v="10691000"/>
        <n v="6932000"/>
        <n v="6988000"/>
        <n v="19908000"/>
        <n v="37825000"/>
        <n v="16120000"/>
        <n v="21693000"/>
        <n v="13295000"/>
        <n v="33236000"/>
        <n v="1335000"/>
        <n v="34656000"/>
        <n v="29111000"/>
        <n v="9291000"/>
        <n v="9453000"/>
        <n v="20904000"/>
        <n v="7098000"/>
      </sharedItems>
    </cacheField>
    <cacheField name="총납입개월" numFmtId="0">
      <sharedItems containsBlank="1" count="24">
        <s v="12개월"/>
        <s v="60개월"/>
        <s v="19개월"/>
        <s v="50개월"/>
        <s v="23개월"/>
        <s v="45개월"/>
        <s v="31개월"/>
        <s v="29개월"/>
        <s v="56개월"/>
        <s v="00개월"/>
        <m/>
        <s v="27개월"/>
        <s v="04개월"/>
        <s v="37개월"/>
        <s v="43개월"/>
        <s v="26개월"/>
        <s v="39개월"/>
        <s v="63개월"/>
        <s v="13개월"/>
        <s v="11개월"/>
        <s v="09개월"/>
        <s v="34개월"/>
        <s v="17개월"/>
        <s v="75개월"/>
      </sharedItems>
    </cacheField>
    <cacheField name="가입시간2" numFmtId="0" databaseField="0">
      <fieldGroup base="2">
        <discretePr count="31"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1"/>
          <x v="1"/>
          <x v="1"/>
          <x v="1"/>
          <x v="1"/>
          <x v="1"/>
          <x v="1"/>
          <x v="1"/>
          <x v="1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s v="전현우"/>
    <x v="0"/>
    <x v="0"/>
    <x v="0"/>
    <x v="0"/>
    <x v="0"/>
    <x v="0"/>
    <x v="0"/>
    <x v="0"/>
    <x v="0"/>
    <x v="0"/>
  </r>
  <r>
    <s v="이승완"/>
    <x v="0"/>
    <x v="1"/>
    <x v="0"/>
    <x v="1"/>
    <x v="1"/>
    <x v="0"/>
    <x v="1"/>
    <x v="1"/>
    <x v="1"/>
    <x v="1"/>
  </r>
  <r>
    <s v="조인호"/>
    <x v="0"/>
    <x v="2"/>
    <x v="0"/>
    <x v="2"/>
    <x v="0"/>
    <x v="0"/>
    <x v="0"/>
    <x v="0"/>
    <x v="0"/>
    <x v="2"/>
  </r>
  <r>
    <s v="정명우"/>
    <x v="0"/>
    <x v="3"/>
    <x v="1"/>
    <x v="3"/>
    <x v="2"/>
    <x v="0"/>
    <x v="1"/>
    <x v="2"/>
    <x v="2"/>
    <x v="3"/>
  </r>
  <r>
    <s v="김충협"/>
    <x v="0"/>
    <x v="4"/>
    <x v="0"/>
    <x v="3"/>
    <x v="3"/>
    <x v="0"/>
    <x v="1"/>
    <x v="0"/>
    <x v="3"/>
    <x v="4"/>
  </r>
  <r>
    <s v="손세준"/>
    <x v="0"/>
    <x v="5"/>
    <x v="2"/>
    <x v="3"/>
    <x v="0"/>
    <x v="0"/>
    <x v="1"/>
    <x v="3"/>
    <x v="4"/>
    <x v="5"/>
  </r>
  <r>
    <s v="김효상"/>
    <x v="0"/>
    <x v="5"/>
    <x v="1"/>
    <x v="2"/>
    <x v="0"/>
    <x v="0"/>
    <x v="0"/>
    <x v="4"/>
    <x v="5"/>
    <x v="6"/>
  </r>
  <r>
    <s v="박태진"/>
    <x v="1"/>
    <x v="6"/>
    <x v="1"/>
    <x v="2"/>
    <x v="4"/>
    <x v="0"/>
    <x v="0"/>
    <x v="4"/>
    <x v="6"/>
    <x v="0"/>
  </r>
  <r>
    <s v="김우리"/>
    <x v="1"/>
    <x v="7"/>
    <x v="0"/>
    <x v="1"/>
    <x v="5"/>
    <x v="0"/>
    <x v="1"/>
    <x v="0"/>
    <x v="7"/>
    <x v="7"/>
  </r>
  <r>
    <s v="나한전"/>
    <x v="0"/>
    <x v="8"/>
    <x v="2"/>
    <x v="2"/>
    <x v="6"/>
    <x v="0"/>
    <x v="0"/>
    <x v="3"/>
    <x v="8"/>
    <x v="8"/>
  </r>
  <r>
    <s v="박동수"/>
    <x v="0"/>
    <x v="9"/>
    <x v="2"/>
    <x v="1"/>
    <x v="7"/>
    <x v="0"/>
    <x v="0"/>
    <x v="5"/>
    <x v="9"/>
    <x v="0"/>
  </r>
  <r>
    <s v="정중한"/>
    <x v="0"/>
    <x v="10"/>
    <x v="2"/>
    <x v="3"/>
    <x v="6"/>
    <x v="0"/>
    <x v="1"/>
    <x v="2"/>
    <x v="10"/>
    <x v="9"/>
  </r>
  <r>
    <s v="홍백전"/>
    <x v="0"/>
    <x v="11"/>
    <x v="1"/>
    <x v="1"/>
    <x v="0"/>
    <x v="0"/>
    <x v="1"/>
    <x v="2"/>
    <x v="11"/>
    <x v="10"/>
  </r>
  <r>
    <s v="강태희"/>
    <x v="1"/>
    <x v="12"/>
    <x v="1"/>
    <x v="3"/>
    <x v="2"/>
    <x v="0"/>
    <x v="1"/>
    <x v="2"/>
    <x v="2"/>
    <x v="10"/>
  </r>
  <r>
    <s v="안두리"/>
    <x v="1"/>
    <x v="13"/>
    <x v="2"/>
    <x v="1"/>
    <x v="8"/>
    <x v="0"/>
    <x v="1"/>
    <x v="5"/>
    <x v="12"/>
    <x v="11"/>
  </r>
  <r>
    <s v="노고영"/>
    <x v="1"/>
    <x v="14"/>
    <x v="1"/>
    <x v="3"/>
    <x v="8"/>
    <x v="0"/>
    <x v="1"/>
    <x v="6"/>
    <x v="13"/>
    <x v="12"/>
  </r>
  <r>
    <s v="안정이"/>
    <x v="0"/>
    <x v="15"/>
    <x v="1"/>
    <x v="0"/>
    <x v="5"/>
    <x v="0"/>
    <x v="1"/>
    <x v="2"/>
    <x v="14"/>
    <x v="13"/>
  </r>
  <r>
    <s v="이성미"/>
    <x v="1"/>
    <x v="16"/>
    <x v="2"/>
    <x v="0"/>
    <x v="5"/>
    <x v="0"/>
    <x v="0"/>
    <x v="3"/>
    <x v="15"/>
    <x v="14"/>
  </r>
  <r>
    <s v="고소인"/>
    <x v="0"/>
    <x v="17"/>
    <x v="0"/>
    <x v="2"/>
    <x v="6"/>
    <x v="0"/>
    <x v="0"/>
    <x v="0"/>
    <x v="16"/>
    <x v="15"/>
  </r>
  <r>
    <s v="김치국"/>
    <x v="0"/>
    <x v="18"/>
    <x v="2"/>
    <x v="2"/>
    <x v="9"/>
    <x v="0"/>
    <x v="1"/>
    <x v="3"/>
    <x v="17"/>
    <x v="3"/>
  </r>
  <r>
    <s v="홍길동"/>
    <x v="0"/>
    <x v="19"/>
    <x v="0"/>
    <x v="3"/>
    <x v="0"/>
    <x v="0"/>
    <x v="1"/>
    <x v="7"/>
    <x v="18"/>
    <x v="16"/>
  </r>
  <r>
    <s v="박찬훈"/>
    <x v="0"/>
    <x v="20"/>
    <x v="2"/>
    <x v="0"/>
    <x v="6"/>
    <x v="0"/>
    <x v="1"/>
    <x v="8"/>
    <x v="19"/>
    <x v="17"/>
  </r>
  <r>
    <s v="김덕화"/>
    <x v="1"/>
    <x v="20"/>
    <x v="0"/>
    <x v="1"/>
    <x v="2"/>
    <x v="0"/>
    <x v="1"/>
    <x v="0"/>
    <x v="20"/>
    <x v="18"/>
  </r>
  <r>
    <s v="이소라"/>
    <x v="1"/>
    <x v="21"/>
    <x v="0"/>
    <x v="0"/>
    <x v="0"/>
    <x v="0"/>
    <x v="0"/>
    <x v="0"/>
    <x v="0"/>
    <x v="10"/>
  </r>
  <r>
    <s v="김종택"/>
    <x v="0"/>
    <x v="22"/>
    <x v="0"/>
    <x v="1"/>
    <x v="1"/>
    <x v="0"/>
    <x v="1"/>
    <x v="0"/>
    <x v="21"/>
    <x v="0"/>
  </r>
  <r>
    <s v="정영일"/>
    <x v="0"/>
    <x v="23"/>
    <x v="1"/>
    <x v="3"/>
    <x v="4"/>
    <x v="0"/>
    <x v="0"/>
    <x v="6"/>
    <x v="22"/>
    <x v="19"/>
  </r>
  <r>
    <s v="이효림"/>
    <x v="1"/>
    <x v="24"/>
    <x v="2"/>
    <x v="0"/>
    <x v="1"/>
    <x v="0"/>
    <x v="1"/>
    <x v="2"/>
    <x v="23"/>
    <x v="20"/>
  </r>
  <r>
    <s v="김예인"/>
    <x v="1"/>
    <x v="25"/>
    <x v="1"/>
    <x v="1"/>
    <x v="10"/>
    <x v="0"/>
    <x v="1"/>
    <x v="2"/>
    <x v="24"/>
    <x v="16"/>
  </r>
  <r>
    <s v="김창준"/>
    <x v="0"/>
    <x v="26"/>
    <x v="0"/>
    <x v="3"/>
    <x v="11"/>
    <x v="0"/>
    <x v="0"/>
    <x v="0"/>
    <x v="25"/>
    <x v="0"/>
  </r>
  <r>
    <s v="김창준"/>
    <x v="0"/>
    <x v="27"/>
    <x v="1"/>
    <x v="1"/>
    <x v="11"/>
    <x v="0"/>
    <x v="1"/>
    <x v="4"/>
    <x v="26"/>
    <x v="10"/>
  </r>
  <r>
    <s v="홍부남"/>
    <x v="0"/>
    <x v="28"/>
    <x v="0"/>
    <x v="2"/>
    <x v="6"/>
    <x v="0"/>
    <x v="0"/>
    <x v="0"/>
    <x v="16"/>
    <x v="21"/>
  </r>
  <r>
    <s v="이창룡"/>
    <x v="0"/>
    <x v="29"/>
    <x v="2"/>
    <x v="3"/>
    <x v="6"/>
    <x v="0"/>
    <x v="1"/>
    <x v="5"/>
    <x v="27"/>
    <x v="22"/>
  </r>
  <r>
    <s v="김창준"/>
    <x v="0"/>
    <x v="30"/>
    <x v="1"/>
    <x v="1"/>
    <x v="5"/>
    <x v="0"/>
    <x v="0"/>
    <x v="9"/>
    <x v="28"/>
    <x v="2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947660-4B05-4A42-B66B-95A063C8291B}" name="피벗 테이블1" cacheId="7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3" firstHeaderRow="1" firstDataRow="2" firstDataCol="2" rowPageCount="1" colPageCount="1"/>
  <pivotFields count="12">
    <pivotField compact="0" showAll="0"/>
    <pivotField compact="0" showAll="0"/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1"/>
        <item h="1" x="3"/>
        <item x="2"/>
        <item h="1" x="0"/>
        <item t="default"/>
      </items>
    </pivotField>
    <pivotField dataField="1" compact="0" showAll="0">
      <items count="13">
        <item x="4"/>
        <item x="5"/>
        <item x="11"/>
        <item x="7"/>
        <item x="8"/>
        <item x="3"/>
        <item x="2"/>
        <item x="0"/>
        <item x="6"/>
        <item x="10"/>
        <item x="1"/>
        <item x="9"/>
        <item t="default"/>
      </items>
    </pivotField>
    <pivotField compact="0" showAll="0"/>
    <pivotField compact="0" showAll="0"/>
    <pivotField dataField="1" compact="0" showAll="0">
      <items count="11">
        <item x="0"/>
        <item x="6"/>
        <item x="7"/>
        <item x="4"/>
        <item x="1"/>
        <item x="2"/>
        <item x="5"/>
        <item x="3"/>
        <item x="9"/>
        <item x="8"/>
        <item t="default"/>
      </items>
    </pivotField>
    <pivotField compact="0" showAll="0"/>
    <pivotField compact="0" showAll="0"/>
    <pivotField axis="axisRow" compact="0" showAll="0">
      <items count="3">
        <item n="오전" x="0"/>
        <item n="오후" x="1"/>
        <item t="default"/>
      </items>
    </pivotField>
  </pivotFields>
  <rowFields count="2">
    <field x="11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pageFields count="1">
    <pageField fld="4" hier="-1"/>
  </pageFields>
  <dataFields count="2">
    <dataField name="평균 : 월불입액" fld="5" subtotal="average" baseField="11" baseItem="1" numFmtId="41"/>
    <dataField name="평균 : 연이율" fld="8" subtotal="average" baseField="11" baseItem="1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37"/>
  <sheetViews>
    <sheetView workbookViewId="0">
      <selection activeCell="E13" sqref="E13"/>
    </sheetView>
  </sheetViews>
  <sheetFormatPr defaultRowHeight="17" x14ac:dyDescent="0.45"/>
  <cols>
    <col min="3" max="3" width="12.83203125" customWidth="1"/>
    <col min="5" max="5" width="7.08203125" bestFit="1" customWidth="1"/>
    <col min="6" max="6" width="10.5" bestFit="1" customWidth="1"/>
    <col min="9" max="9" width="15.25" bestFit="1" customWidth="1"/>
  </cols>
  <sheetData>
    <row r="1" spans="1:9" x14ac:dyDescent="0.45">
      <c r="A1" t="s">
        <v>0</v>
      </c>
    </row>
    <row r="2" spans="1:9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5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5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5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5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5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5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5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5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5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5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5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5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5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5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5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5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5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5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5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5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5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5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5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5">
      <c r="A27" s="23" t="s">
        <v>67</v>
      </c>
    </row>
    <row r="28" spans="1:9" x14ac:dyDescent="0.45">
      <c r="A28" t="b">
        <f>OR(AND(LEFT(D3,2)="청약",B3="여"),AND(E3="여의도",F3&gt;=150000))</f>
        <v>0</v>
      </c>
    </row>
    <row r="30" spans="1:9" x14ac:dyDescent="0.45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5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5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5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5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5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5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5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8" priority="1">
      <formula>AND(MOD(MONTH($C3),2)=1,$C3&gt;=DATE(2019,1,1))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topLeftCell="A19" workbookViewId="0">
      <selection activeCell="G42" sqref="G42"/>
    </sheetView>
  </sheetViews>
  <sheetFormatPr defaultRowHeight="17" x14ac:dyDescent="0.45"/>
  <cols>
    <col min="3" max="3" width="11.08203125" bestFit="1" customWidth="1"/>
    <col min="6" max="6" width="9.33203125" bestFit="1" customWidth="1"/>
    <col min="9" max="9" width="13.5" bestFit="1" customWidth="1"/>
  </cols>
  <sheetData>
    <row r="1" spans="1:9" x14ac:dyDescent="0.45">
      <c r="A1" t="s">
        <v>0</v>
      </c>
    </row>
    <row r="2" spans="1:9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5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5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5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5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5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5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5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5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5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5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ht="17.5" customHeight="1" x14ac:dyDescent="0.45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5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5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5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5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5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5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5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5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5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5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5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5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5">
      <c r="A27" t="s">
        <v>44</v>
      </c>
    </row>
    <row r="28" spans="1:9" x14ac:dyDescent="0.45">
      <c r="A28" s="1" t="s">
        <v>1</v>
      </c>
      <c r="B28" s="1" t="s">
        <v>2</v>
      </c>
      <c r="C28" s="1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8</v>
      </c>
      <c r="I28" s="1" t="s">
        <v>9</v>
      </c>
    </row>
    <row r="29" spans="1:9" x14ac:dyDescent="0.45">
      <c r="A29" s="1" t="s">
        <v>45</v>
      </c>
      <c r="B29" s="1" t="s">
        <v>11</v>
      </c>
      <c r="C29" s="2">
        <v>43365</v>
      </c>
      <c r="D29" s="1" t="s">
        <v>16</v>
      </c>
      <c r="E29" s="1" t="s">
        <v>17</v>
      </c>
      <c r="F29" s="3">
        <v>150000</v>
      </c>
      <c r="G29" s="1" t="s">
        <v>18</v>
      </c>
      <c r="H29" s="4">
        <v>0.02</v>
      </c>
      <c r="I29" s="5">
        <v>19908000</v>
      </c>
    </row>
    <row r="30" spans="1:9" x14ac:dyDescent="0.45">
      <c r="A30" s="1" t="s">
        <v>46</v>
      </c>
      <c r="B30" s="1" t="s">
        <v>11</v>
      </c>
      <c r="C30" s="2">
        <v>43751</v>
      </c>
      <c r="D30" s="1" t="s">
        <v>12</v>
      </c>
      <c r="E30" s="1" t="s">
        <v>17</v>
      </c>
      <c r="F30" s="3">
        <v>270000</v>
      </c>
      <c r="G30" s="1" t="s">
        <v>14</v>
      </c>
      <c r="H30" s="4">
        <v>0.03</v>
      </c>
      <c r="I30" s="5">
        <v>37825000</v>
      </c>
    </row>
    <row r="31" spans="1:9" x14ac:dyDescent="0.45">
      <c r="A31" s="1" t="s">
        <v>47</v>
      </c>
      <c r="B31" s="1" t="s">
        <v>11</v>
      </c>
      <c r="C31" s="2">
        <v>44060</v>
      </c>
      <c r="D31" s="1" t="s">
        <v>16</v>
      </c>
      <c r="E31" s="1" t="s">
        <v>13</v>
      </c>
      <c r="F31" s="3">
        <v>120000</v>
      </c>
      <c r="G31" s="1" t="s">
        <v>14</v>
      </c>
      <c r="H31" s="4">
        <v>2.1999999999999999E-2</v>
      </c>
      <c r="I31" s="5">
        <v>16120000</v>
      </c>
    </row>
    <row r="32" spans="1:9" x14ac:dyDescent="0.45">
      <c r="A32" s="1" t="s">
        <v>48</v>
      </c>
      <c r="B32" s="1" t="s">
        <v>11</v>
      </c>
      <c r="C32" s="2">
        <v>43350</v>
      </c>
      <c r="D32" s="1" t="s">
        <v>12</v>
      </c>
      <c r="E32" s="1" t="s">
        <v>28</v>
      </c>
      <c r="F32" s="3">
        <v>150000</v>
      </c>
      <c r="G32" s="1" t="s">
        <v>14</v>
      </c>
      <c r="H32" s="4">
        <v>3.5999999999999997E-2</v>
      </c>
      <c r="I32" s="5">
        <v>21693000</v>
      </c>
    </row>
    <row r="33" spans="1:9" x14ac:dyDescent="0.45">
      <c r="A33" s="1" t="s">
        <v>49</v>
      </c>
      <c r="B33" s="1" t="s">
        <v>11</v>
      </c>
      <c r="C33" s="2">
        <v>43209</v>
      </c>
      <c r="D33" s="1" t="s">
        <v>24</v>
      </c>
      <c r="E33" s="1" t="s">
        <v>17</v>
      </c>
      <c r="F33" s="3">
        <v>120000</v>
      </c>
      <c r="G33" s="1" t="s">
        <v>18</v>
      </c>
      <c r="H33" s="4">
        <v>2.3E-2</v>
      </c>
      <c r="I33" s="5">
        <v>16174000</v>
      </c>
    </row>
    <row r="34" spans="1:9" x14ac:dyDescent="0.45">
      <c r="A34" s="1" t="s">
        <v>50</v>
      </c>
      <c r="B34" s="1" t="s">
        <v>20</v>
      </c>
      <c r="C34" s="2">
        <v>44042</v>
      </c>
      <c r="D34" s="1" t="s">
        <v>24</v>
      </c>
      <c r="E34" s="1" t="s">
        <v>13</v>
      </c>
      <c r="F34" s="3">
        <v>80000</v>
      </c>
      <c r="G34" s="1" t="s">
        <v>14</v>
      </c>
      <c r="H34" s="4">
        <v>2.1000000000000001E-2</v>
      </c>
      <c r="I34" s="5">
        <v>10691000</v>
      </c>
    </row>
    <row r="35" spans="1:9" x14ac:dyDescent="0.45">
      <c r="A35" s="1" t="s">
        <v>51</v>
      </c>
      <c r="B35" s="1" t="s">
        <v>11</v>
      </c>
      <c r="C35" s="2">
        <v>44164</v>
      </c>
      <c r="D35" s="1" t="s">
        <v>12</v>
      </c>
      <c r="E35" s="1" t="s">
        <v>13</v>
      </c>
      <c r="F35" s="3">
        <v>150000</v>
      </c>
      <c r="G35" s="1" t="s">
        <v>14</v>
      </c>
      <c r="H35" s="4">
        <v>2.8000000000000001E-2</v>
      </c>
      <c r="I35" s="5">
        <v>20794000</v>
      </c>
    </row>
    <row r="36" spans="1:9" x14ac:dyDescent="0.45">
      <c r="A36" s="1" t="s">
        <v>52</v>
      </c>
      <c r="B36" s="1" t="s">
        <v>20</v>
      </c>
      <c r="C36" s="2">
        <v>43443</v>
      </c>
      <c r="D36" s="1" t="s">
        <v>16</v>
      </c>
      <c r="E36" s="1" t="s">
        <v>21</v>
      </c>
      <c r="F36" s="3">
        <v>250000</v>
      </c>
      <c r="G36" s="1" t="s">
        <v>14</v>
      </c>
      <c r="H36" s="4">
        <v>2.5000000000000001E-2</v>
      </c>
      <c r="I36" s="5">
        <v>34114000</v>
      </c>
    </row>
    <row r="37" spans="1:9" x14ac:dyDescent="0.45">
      <c r="A37" s="1" t="s">
        <v>53</v>
      </c>
      <c r="B37" s="1" t="s">
        <v>11</v>
      </c>
      <c r="C37" s="2">
        <v>43635</v>
      </c>
      <c r="D37" s="1" t="s">
        <v>12</v>
      </c>
      <c r="E37" s="1" t="s">
        <v>13</v>
      </c>
      <c r="F37" s="3">
        <v>150000</v>
      </c>
      <c r="G37" s="1" t="s">
        <v>14</v>
      </c>
      <c r="H37" s="4">
        <v>2.9000000000000001E-2</v>
      </c>
      <c r="I37" s="5">
        <v>20904000</v>
      </c>
    </row>
    <row r="38" spans="1:9" x14ac:dyDescent="0.45">
      <c r="A38" s="1" t="s">
        <v>54</v>
      </c>
      <c r="B38" s="1" t="s">
        <v>11</v>
      </c>
      <c r="C38" s="2">
        <v>44124</v>
      </c>
      <c r="D38" s="1" t="s">
        <v>24</v>
      </c>
      <c r="E38" s="1" t="s">
        <v>28</v>
      </c>
      <c r="F38" s="3">
        <v>50000</v>
      </c>
      <c r="G38" s="1" t="s">
        <v>14</v>
      </c>
      <c r="H38" s="4">
        <v>2.8000000000000001E-2</v>
      </c>
      <c r="I38" s="5"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9" orientation="portrait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topLeftCell="A21" workbookViewId="0">
      <selection activeCell="F40" sqref="F40:F42"/>
    </sheetView>
  </sheetViews>
  <sheetFormatPr defaultRowHeight="17" x14ac:dyDescent="0.45"/>
  <cols>
    <col min="2" max="5" width="11.83203125" bestFit="1" customWidth="1"/>
    <col min="6" max="6" width="10.83203125" bestFit="1" customWidth="1"/>
    <col min="7" max="7" width="12.33203125" bestFit="1" customWidth="1"/>
    <col min="10" max="10" width="13.5" bestFit="1" customWidth="1"/>
    <col min="11" max="11" width="13" bestFit="1" customWidth="1"/>
    <col min="12" max="12" width="23.75" customWidth="1"/>
  </cols>
  <sheetData>
    <row r="1" spans="1:12" x14ac:dyDescent="0.45">
      <c r="A1" t="s">
        <v>0</v>
      </c>
    </row>
    <row r="2" spans="1:12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5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INDEX($B$40:$E$42,MATCH(D3,$A$40:$A$42,0),MATCH(YEAR($C3),$B$38:$E$38,1))</f>
        <v>0.02</v>
      </c>
      <c r="J3" s="7">
        <f>ROUNDUP(FV(I3/12,G3,-F3,,IF(H3="월말",0,1)),-3)</f>
        <v>15927000</v>
      </c>
      <c r="K3" s="1" t="str">
        <f ca="1">TEXT(QUOTIENT(_xlfn.DAYS(TODAY(),C3),30),"0개월")</f>
        <v>80개월</v>
      </c>
      <c r="L3" s="1" t="str" cm="1">
        <f t="array" ref="L3">fn비고(E3,F3)</f>
        <v/>
      </c>
    </row>
    <row r="4" spans="1:12" x14ac:dyDescent="0.45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INDEX($B$40:$E$42,MATCH(D4,$A$40:$A$42,0),MATCH(YEAR($C4),$B$38:$E$38,1))</f>
        <v>2.1999999999999999E-2</v>
      </c>
      <c r="J4" s="7">
        <f t="shared" ref="J4:J35" si="1">ROUNDUP(FV(I4/12,G4,-F4,,IF(H4="월말",0,1)),-3)</f>
        <v>33584000</v>
      </c>
      <c r="K4" s="1" t="str">
        <f t="shared" ref="K4:K35" ca="1" si="2">TEXT(QUOTIENT(_xlfn.DAYS(TODAY(),C4),30),"0개월")</f>
        <v>116개월</v>
      </c>
      <c r="L4" s="1" t="str" cm="1">
        <f t="array" ref="L4">fn비고(E4,F4)</f>
        <v>15만원이상-여의도250,000</v>
      </c>
    </row>
    <row r="5" spans="1:12" x14ac:dyDescent="0.45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15927000</v>
      </c>
      <c r="K5" s="1" t="str">
        <f t="shared" ca="1" si="2"/>
        <v>87개월</v>
      </c>
      <c r="L5" s="1" t="str" cm="1">
        <f t="array" ref="L5">fn비고(E5,F5)</f>
        <v/>
      </c>
    </row>
    <row r="6" spans="1:12" x14ac:dyDescent="0.45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13504000</v>
      </c>
      <c r="K6" s="1" t="str">
        <f t="shared" ca="1" si="2"/>
        <v>82개월</v>
      </c>
      <c r="L6" s="1" t="str" cm="1">
        <f t="array" ref="L6">fn비고(E6,F6)</f>
        <v/>
      </c>
    </row>
    <row r="7" spans="1:12" x14ac:dyDescent="0.45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11965000</v>
      </c>
      <c r="K7" s="1" t="str">
        <f t="shared" ca="1" si="2"/>
        <v>91개월</v>
      </c>
      <c r="L7" s="1" t="str" cm="1">
        <f t="array" ref="L7">fn비고(E7,F7)</f>
        <v/>
      </c>
    </row>
    <row r="8" spans="1:12" x14ac:dyDescent="0.45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16635000</v>
      </c>
      <c r="K8" s="1" t="str">
        <f t="shared" ca="1" si="2"/>
        <v>77개월</v>
      </c>
      <c r="L8" s="1" t="str" cm="1">
        <f t="array" ref="L8">fn비고(E8,F8)</f>
        <v/>
      </c>
    </row>
    <row r="9" spans="1:12" x14ac:dyDescent="0.45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16174000</v>
      </c>
      <c r="K9" s="1" t="str">
        <f t="shared" ca="1" si="2"/>
        <v>100개월</v>
      </c>
      <c r="L9" s="1" t="str" cm="1">
        <f t="array" ref="L9">fn비고(E9,F9)</f>
        <v/>
      </c>
    </row>
    <row r="10" spans="1:12" x14ac:dyDescent="0.45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1348000</v>
      </c>
      <c r="K10" s="1" t="str">
        <f t="shared" ca="1" si="2"/>
        <v>80개월</v>
      </c>
      <c r="L10" s="1" t="str" cm="1">
        <f t="array" ref="L10">fn비고(E10,F10)</f>
        <v/>
      </c>
    </row>
    <row r="11" spans="1:12" x14ac:dyDescent="0.45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6717000</v>
      </c>
      <c r="K11" s="1" t="str">
        <f t="shared" ca="1" si="2"/>
        <v>121개월</v>
      </c>
      <c r="L11" s="1" t="str" cm="1">
        <f t="array" ref="L11">fn비고(E11,F11)</f>
        <v/>
      </c>
    </row>
    <row r="12" spans="1:12" x14ac:dyDescent="0.45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20853000</v>
      </c>
      <c r="K12" s="1" t="str">
        <f t="shared" ca="1" si="2"/>
        <v>88개월</v>
      </c>
      <c r="L12" s="1" t="str" cm="1">
        <f t="array" ref="L12">fn비고(E12,F12)</f>
        <v/>
      </c>
    </row>
    <row r="13" spans="1:12" x14ac:dyDescent="0.45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10427000</v>
      </c>
      <c r="K13" s="1" t="str">
        <f t="shared" ca="1" si="2"/>
        <v>79개월</v>
      </c>
      <c r="L13" s="1" t="str" cm="1">
        <f t="array" ref="L13">fn비고(E13,F13)</f>
        <v/>
      </c>
    </row>
    <row r="14" spans="1:12" x14ac:dyDescent="0.45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20794000</v>
      </c>
      <c r="K14" s="1" t="str">
        <f t="shared" ca="1" si="2"/>
        <v>68개월</v>
      </c>
      <c r="L14" s="1" t="str" cm="1">
        <f t="array" ref="L14">fn비고(E14,F14)</f>
        <v>15만원이상-명동150,000</v>
      </c>
    </row>
    <row r="15" spans="1:12" x14ac:dyDescent="0.45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16635000</v>
      </c>
      <c r="K15" s="1" t="str">
        <f t="shared" ca="1" si="2"/>
        <v>116개월</v>
      </c>
      <c r="L15" s="1" t="str" cm="1">
        <f t="array" ref="L15">fn비고(E15,F15)</f>
        <v/>
      </c>
    </row>
    <row r="16" spans="1:12" x14ac:dyDescent="0.45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13364000</v>
      </c>
      <c r="K16" s="1" t="str">
        <f t="shared" ca="1" si="2"/>
        <v>67개월</v>
      </c>
      <c r="L16" s="1" t="str" cm="1">
        <f t="array" ref="L16">fn비고(E16,F16)</f>
        <v/>
      </c>
    </row>
    <row r="17" spans="1:12" x14ac:dyDescent="0.45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11208000</v>
      </c>
      <c r="K17" s="1" t="str">
        <f t="shared" ca="1" si="2"/>
        <v>108개월</v>
      </c>
      <c r="L17" s="1" t="str" cm="1">
        <f t="array" ref="L17">fn비고(E17,F17)</f>
        <v/>
      </c>
    </row>
    <row r="18" spans="1:12" x14ac:dyDescent="0.45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10691000</v>
      </c>
      <c r="K18" s="1" t="str">
        <f t="shared" ca="1" si="2"/>
        <v>72개월</v>
      </c>
      <c r="L18" s="1" t="str" cm="1">
        <f t="array" ref="L18">fn비고(E18,F18)</f>
        <v/>
      </c>
    </row>
    <row r="19" spans="1:12" x14ac:dyDescent="0.45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 t="shared" si="1"/>
        <v>6682000</v>
      </c>
      <c r="K19" s="1" t="str">
        <f t="shared" ca="1" si="2"/>
        <v>69개월</v>
      </c>
      <c r="L19" s="1" t="str" cm="1">
        <f t="array" ref="L19">fn비고(E19,F19)</f>
        <v/>
      </c>
    </row>
    <row r="20" spans="1:12" x14ac:dyDescent="0.45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6915000</v>
      </c>
      <c r="K20" s="1" t="str">
        <f t="shared" ca="1" si="2"/>
        <v>74개월</v>
      </c>
      <c r="L20" s="1" t="str" cm="1">
        <f t="array" ref="L20">fn비고(E20,F20)</f>
        <v/>
      </c>
    </row>
    <row r="21" spans="1:12" x14ac:dyDescent="0.45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19908000</v>
      </c>
      <c r="K21" s="1" t="str">
        <f t="shared" ca="1" si="2"/>
        <v>94개월</v>
      </c>
      <c r="L21" s="1" t="str" cm="1">
        <f t="array" ref="L21">fn비고(E21,F21)</f>
        <v/>
      </c>
    </row>
    <row r="22" spans="1:12" x14ac:dyDescent="0.45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37626000</v>
      </c>
      <c r="K22" s="1" t="str">
        <f t="shared" ca="1" si="2"/>
        <v>81개월</v>
      </c>
      <c r="L22" s="1" t="str" cm="1">
        <f t="array" ref="L22">fn비고(E22,F22)</f>
        <v/>
      </c>
    </row>
    <row r="23" spans="1:12" x14ac:dyDescent="0.45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15546000</v>
      </c>
      <c r="K23" s="1" t="str">
        <f t="shared" ca="1" si="2"/>
        <v>71개월</v>
      </c>
      <c r="L23" s="1" t="str" cm="1">
        <f t="array" ref="L23">fn비고(E23,F23)</f>
        <v/>
      </c>
    </row>
    <row r="24" spans="1:12" x14ac:dyDescent="0.45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20904000</v>
      </c>
      <c r="K24" s="1" t="str">
        <f t="shared" ca="1" si="2"/>
        <v>95개월</v>
      </c>
      <c r="L24" s="1" t="str" cm="1">
        <f t="array" ref="L24">fn비고(E24,F24)</f>
        <v/>
      </c>
    </row>
    <row r="25" spans="1:12" x14ac:dyDescent="0.45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13295000</v>
      </c>
      <c r="K25" s="1" t="str">
        <f t="shared" ca="1" si="2"/>
        <v>80개월</v>
      </c>
      <c r="L25" s="1" t="str" cm="1">
        <f t="array" ref="L25">fn비고(E25,F25)</f>
        <v/>
      </c>
    </row>
    <row r="26" spans="1:12" x14ac:dyDescent="0.45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15927000</v>
      </c>
      <c r="K26" s="1" t="str">
        <f t="shared" ca="1" si="2"/>
        <v>87개월</v>
      </c>
      <c r="L26" s="1" t="str" cm="1">
        <f t="array" ref="L26">fn비고(E26,F26)</f>
        <v/>
      </c>
    </row>
    <row r="27" spans="1:12" x14ac:dyDescent="0.45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33584000</v>
      </c>
      <c r="K27" s="1" t="str">
        <f t="shared" ca="1" si="2"/>
        <v>116개월</v>
      </c>
      <c r="L27" s="1" t="str" cm="1">
        <f t="array" ref="L27">fn비고(E27,F27)</f>
        <v>15만원이상-여의도250,000</v>
      </c>
    </row>
    <row r="28" spans="1:12" x14ac:dyDescent="0.45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1335000</v>
      </c>
      <c r="K28" s="1" t="str">
        <f t="shared" ca="1" si="2"/>
        <v>79개월</v>
      </c>
      <c r="L28" s="1" t="str" cm="1">
        <f t="array" ref="L28">fn비고(E28,F28)</f>
        <v/>
      </c>
    </row>
    <row r="29" spans="1:12" x14ac:dyDescent="0.45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 t="shared" si="1"/>
        <v>34656000</v>
      </c>
      <c r="K29" s="1" t="str">
        <f t="shared" ca="1" si="2"/>
        <v>77개월</v>
      </c>
      <c r="L29" s="1" t="str" cm="1">
        <f t="array" ref="L29">fn비고(E29,F29)</f>
        <v/>
      </c>
    </row>
    <row r="30" spans="1:12" x14ac:dyDescent="0.45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28064000</v>
      </c>
      <c r="K30" s="1" t="str">
        <f t="shared" ca="1" si="2"/>
        <v>71개월</v>
      </c>
      <c r="L30" s="1" t="str" cm="1">
        <f t="array" ref="L30">fn비고(E30,F30)</f>
        <v>15만원이상-여의도210,000</v>
      </c>
    </row>
    <row r="31" spans="1:12" x14ac:dyDescent="0.45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9291000</v>
      </c>
      <c r="K31" s="1" t="str">
        <f t="shared" ca="1" si="2"/>
        <v>80개월</v>
      </c>
      <c r="L31" s="1" t="str" cm="1">
        <f t="array" ref="L31">fn비고(E31,F31)</f>
        <v/>
      </c>
    </row>
    <row r="32" spans="1:12" x14ac:dyDescent="0.45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9453000</v>
      </c>
      <c r="K32" s="1" t="str">
        <f t="shared" ca="1" si="2"/>
        <v>102개월</v>
      </c>
      <c r="L32" s="1" t="str" cm="1">
        <f t="array" ref="L32">fn비고(E32,F32)</f>
        <v/>
      </c>
    </row>
    <row r="33" spans="1:12" x14ac:dyDescent="0.45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20114000</v>
      </c>
      <c r="K33" s="1" t="str">
        <f t="shared" ca="1" si="2"/>
        <v>127개월</v>
      </c>
      <c r="L33" s="1" t="str" cm="1">
        <f t="array" ref="L33">fn비고(E33,F33)</f>
        <v/>
      </c>
    </row>
    <row r="34" spans="1:12" x14ac:dyDescent="0.45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20904000</v>
      </c>
      <c r="K34" s="1" t="str">
        <f t="shared" ca="1" si="2"/>
        <v>85개월</v>
      </c>
      <c r="L34" s="1" t="str" cm="1">
        <f t="array" ref="L34">fn비고(E34,F34)</f>
        <v>15만원이상-명동150,000</v>
      </c>
    </row>
    <row r="35" spans="1:12" x14ac:dyDescent="0.45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6671000</v>
      </c>
      <c r="K35" s="1" t="str">
        <f t="shared" ca="1" si="2"/>
        <v>71개월</v>
      </c>
      <c r="L35" s="1" t="str" cm="1">
        <f t="array" ref="L35">fn비고(E35,F35)</f>
        <v/>
      </c>
    </row>
    <row r="37" spans="1:12" x14ac:dyDescent="0.45">
      <c r="A37" t="s">
        <v>58</v>
      </c>
    </row>
    <row r="38" spans="1:12" x14ac:dyDescent="0.45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5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5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>
        <f t="array" ref="F40">AVERAGE(IF(($D$3:$D$35=$A40)*($F$3:$F$35&lt;&gt;MAX(IF(($D$3:$D$35=$A40),$F$3:$F$35))),$F$3:$F$35))</f>
        <v>109000</v>
      </c>
    </row>
    <row r="41" spans="1:12" x14ac:dyDescent="0.45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>
        <f t="array" ref="F41">AVERAGE(IF(($D$3:$D$35=$A41)*($F$3:$F$35&lt;&gt;MAX(IF(($D$3:$D$35=$A41),$F$3:$F$35))),$F$3:$F$35))</f>
        <v>71000</v>
      </c>
    </row>
    <row r="42" spans="1:12" x14ac:dyDescent="0.45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>
        <f t="array" ref="F42">AVERAGE(IF(($D$3:$D$35=$A42)*($F$3:$F$35&lt;&gt;MAX(IF(($D$3:$D$35=$A42),$F$3:$F$35))),$F$3:$F$35))</f>
        <v>130555.55555555556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3"/>
  <sheetViews>
    <sheetView workbookViewId="0">
      <selection activeCell="H19" sqref="H19"/>
    </sheetView>
  </sheetViews>
  <sheetFormatPr defaultRowHeight="17" x14ac:dyDescent="0.45"/>
  <cols>
    <col min="2" max="2" width="24.58203125" bestFit="1" customWidth="1"/>
    <col min="3" max="3" width="14.25" bestFit="1" customWidth="1"/>
    <col min="4" max="6" width="10.58203125" bestFit="1" customWidth="1"/>
    <col min="7" max="7" width="9.83203125" bestFit="1" customWidth="1"/>
    <col min="8" max="9" width="8.9140625" bestFit="1" customWidth="1"/>
    <col min="10" max="10" width="19.1640625" bestFit="1" customWidth="1"/>
    <col min="11" max="11" width="14.5" bestFit="1" customWidth="1"/>
    <col min="12" max="12" width="12.5" bestFit="1" customWidth="1"/>
    <col min="13" max="13" width="14.5" bestFit="1" customWidth="1"/>
    <col min="14" max="14" width="12.5" bestFit="1" customWidth="1"/>
    <col min="15" max="15" width="14.5" bestFit="1" customWidth="1"/>
    <col min="16" max="16" width="12.5" bestFit="1" customWidth="1"/>
    <col min="17" max="17" width="14.5" bestFit="1" customWidth="1"/>
    <col min="18" max="18" width="12.5" bestFit="1" customWidth="1"/>
    <col min="19" max="19" width="14.5" bestFit="1" customWidth="1"/>
    <col min="20" max="20" width="12.5" bestFit="1" customWidth="1"/>
    <col min="21" max="21" width="14.5" bestFit="1" customWidth="1"/>
    <col min="22" max="22" width="12.5" bestFit="1" customWidth="1"/>
    <col min="23" max="23" width="14.5" bestFit="1" customWidth="1"/>
    <col min="24" max="24" width="12.5" bestFit="1" customWidth="1"/>
    <col min="25" max="25" width="14.5" bestFit="1" customWidth="1"/>
    <col min="26" max="26" width="12.5" bestFit="1" customWidth="1"/>
    <col min="27" max="27" width="19.1640625" bestFit="1" customWidth="1"/>
    <col min="28" max="28" width="17.1640625" bestFit="1" customWidth="1"/>
    <col min="29" max="29" width="12.33203125" bestFit="1" customWidth="1"/>
    <col min="30" max="30" width="9.9140625" bestFit="1" customWidth="1"/>
    <col min="31" max="32" width="6.75" bestFit="1" customWidth="1"/>
    <col min="33" max="33" width="5.6640625" bestFit="1" customWidth="1"/>
    <col min="34" max="34" width="6.75" bestFit="1" customWidth="1"/>
    <col min="35" max="35" width="12.33203125" bestFit="1" customWidth="1"/>
    <col min="36" max="36" width="9.9140625" bestFit="1" customWidth="1"/>
    <col min="37" max="37" width="12.33203125" bestFit="1" customWidth="1"/>
    <col min="38" max="38" width="9.9140625" bestFit="1" customWidth="1"/>
    <col min="39" max="40" width="6.75" bestFit="1" customWidth="1"/>
    <col min="41" max="41" width="12.33203125" bestFit="1" customWidth="1"/>
    <col min="42" max="42" width="9.9140625" bestFit="1" customWidth="1"/>
    <col min="43" max="43" width="12.33203125" bestFit="1" customWidth="1"/>
    <col min="44" max="44" width="6.83203125" bestFit="1" customWidth="1"/>
  </cols>
  <sheetData>
    <row r="2" spans="2:7" x14ac:dyDescent="0.45">
      <c r="B2" s="24" t="s">
        <v>5</v>
      </c>
      <c r="C2" t="s">
        <v>77</v>
      </c>
    </row>
    <row r="4" spans="2:7" x14ac:dyDescent="0.45">
      <c r="D4" s="24" t="s">
        <v>4</v>
      </c>
    </row>
    <row r="5" spans="2:7" x14ac:dyDescent="0.45">
      <c r="B5" s="24" t="s">
        <v>70</v>
      </c>
      <c r="C5" s="24" t="s">
        <v>69</v>
      </c>
      <c r="D5" t="s">
        <v>12</v>
      </c>
      <c r="E5" t="s">
        <v>24</v>
      </c>
      <c r="F5" t="s">
        <v>16</v>
      </c>
      <c r="G5" t="s">
        <v>68</v>
      </c>
    </row>
    <row r="6" spans="2:7" x14ac:dyDescent="0.45">
      <c r="B6" t="s">
        <v>71</v>
      </c>
      <c r="D6" s="25"/>
      <c r="E6" s="25"/>
      <c r="F6" s="25"/>
      <c r="G6" s="25"/>
    </row>
    <row r="7" spans="2:7" x14ac:dyDescent="0.45">
      <c r="C7" t="s">
        <v>75</v>
      </c>
      <c r="D7" s="25">
        <v>143750</v>
      </c>
      <c r="E7" s="25">
        <v>83333.333333333328</v>
      </c>
      <c r="F7" s="25">
        <v>142500</v>
      </c>
      <c r="G7" s="25">
        <v>126818.18181818182</v>
      </c>
    </row>
    <row r="8" spans="2:7" x14ac:dyDescent="0.45">
      <c r="C8" t="s">
        <v>73</v>
      </c>
      <c r="D8" s="26">
        <v>2.9499999999999998E-2</v>
      </c>
      <c r="E8" s="26">
        <v>2.4666666666666667E-2</v>
      </c>
      <c r="F8" s="26">
        <v>2.1250000000000002E-2</v>
      </c>
      <c r="G8" s="26">
        <v>2.518181818181818E-2</v>
      </c>
    </row>
    <row r="9" spans="2:7" x14ac:dyDescent="0.45">
      <c r="B9" t="s">
        <v>72</v>
      </c>
      <c r="D9" s="25"/>
      <c r="E9" s="25"/>
      <c r="F9" s="25"/>
      <c r="G9" s="25"/>
    </row>
    <row r="10" spans="2:7" x14ac:dyDescent="0.45">
      <c r="C10" t="s">
        <v>75</v>
      </c>
      <c r="D10" s="25"/>
      <c r="E10" s="25">
        <v>110000</v>
      </c>
      <c r="F10" s="25">
        <v>166666.66666666666</v>
      </c>
      <c r="G10" s="25">
        <v>138333.33333333334</v>
      </c>
    </row>
    <row r="11" spans="2:7" x14ac:dyDescent="0.45">
      <c r="C11" t="s">
        <v>73</v>
      </c>
      <c r="D11" s="26"/>
      <c r="E11" s="26">
        <v>2.8000000000000001E-2</v>
      </c>
      <c r="F11" s="26">
        <v>0.02</v>
      </c>
      <c r="G11" s="26">
        <v>2.4000000000000004E-2</v>
      </c>
    </row>
    <row r="12" spans="2:7" x14ac:dyDescent="0.45">
      <c r="B12" t="s">
        <v>76</v>
      </c>
      <c r="D12" s="25">
        <v>143750</v>
      </c>
      <c r="E12" s="25">
        <v>96666.666666666672</v>
      </c>
      <c r="F12" s="25">
        <v>152857.14285714287</v>
      </c>
      <c r="G12" s="25">
        <v>130882.35294117648</v>
      </c>
    </row>
    <row r="13" spans="2:7" x14ac:dyDescent="0.45">
      <c r="B13" t="s">
        <v>74</v>
      </c>
      <c r="D13" s="26">
        <v>2.9499999999999998E-2</v>
      </c>
      <c r="E13" s="26">
        <v>2.6333333333333334E-2</v>
      </c>
      <c r="F13" s="26">
        <v>2.0714285714285713E-2</v>
      </c>
      <c r="G13" s="26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tabSelected="1" workbookViewId="0">
      <selection activeCell="B22" sqref="B22"/>
    </sheetView>
  </sheetViews>
  <sheetFormatPr defaultRowHeight="17" x14ac:dyDescent="0.45"/>
  <cols>
    <col min="1" max="1" width="1.83203125" customWidth="1"/>
    <col min="3" max="3" width="11.83203125" customWidth="1"/>
    <col min="6" max="6" width="11.33203125" bestFit="1" customWidth="1"/>
    <col min="7" max="7" width="12.33203125" bestFit="1" customWidth="1"/>
    <col min="9" max="9" width="13.5" bestFit="1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5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45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45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45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5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5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5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5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5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5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5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5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5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5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5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5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5">
      <c r="B21" s="1" t="s">
        <v>25</v>
      </c>
      <c r="C21" s="2">
        <v>43456</v>
      </c>
      <c r="D21" s="1" t="s">
        <v>16</v>
      </c>
      <c r="E21" s="1" t="s">
        <v>13</v>
      </c>
      <c r="F21" s="3">
        <v>90000</v>
      </c>
      <c r="G21" s="19">
        <v>120</v>
      </c>
      <c r="H21" s="4">
        <v>0.02</v>
      </c>
      <c r="I21" s="5">
        <v>11965000</v>
      </c>
    </row>
    <row r="22" spans="2:9" x14ac:dyDescent="0.45">
      <c r="B22" s="1" t="s">
        <v>41</v>
      </c>
      <c r="C22" s="2">
        <v>43808</v>
      </c>
      <c r="D22" s="1" t="s">
        <v>16</v>
      </c>
      <c r="E22" s="1" t="s">
        <v>13</v>
      </c>
      <c r="F22" s="3">
        <v>70000</v>
      </c>
      <c r="G22" s="19">
        <v>120</v>
      </c>
      <c r="H22" s="4">
        <v>0.02</v>
      </c>
      <c r="I22" s="5">
        <v>9291000</v>
      </c>
    </row>
    <row r="23" spans="2:9" hidden="1" x14ac:dyDescent="0.45">
      <c r="B23" s="1" t="s">
        <v>30</v>
      </c>
      <c r="C23" s="2">
        <v>43834</v>
      </c>
      <c r="D23" s="1" t="s">
        <v>24</v>
      </c>
      <c r="E23" s="1" t="s">
        <v>13</v>
      </c>
      <c r="F23" s="3">
        <v>10000</v>
      </c>
      <c r="G23" s="19">
        <v>120</v>
      </c>
      <c r="H23" s="4">
        <v>2.1000000000000001E-2</v>
      </c>
      <c r="I23" s="5">
        <v>1335000</v>
      </c>
    </row>
    <row r="24" spans="2:9" x14ac:dyDescent="0.45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45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45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45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5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45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5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5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5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5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5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5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5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5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3"/>
    <sortCondition sortBy="cellColor" ref="F5:F37" dxfId="2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topLeftCell="A4" workbookViewId="0">
      <selection activeCell="L14" sqref="L14"/>
    </sheetView>
  </sheetViews>
  <sheetFormatPr defaultRowHeight="17" x14ac:dyDescent="0.45"/>
  <cols>
    <col min="2" max="2" width="19.33203125" customWidth="1"/>
  </cols>
  <sheetData>
    <row r="2" spans="2:4" x14ac:dyDescent="0.45">
      <c r="B2" t="s">
        <v>60</v>
      </c>
    </row>
    <row r="3" spans="2:4" x14ac:dyDescent="0.45">
      <c r="D3" t="s">
        <v>61</v>
      </c>
    </row>
    <row r="4" spans="2:4" x14ac:dyDescent="0.45">
      <c r="B4" s="6" t="s">
        <v>62</v>
      </c>
      <c r="C4" s="6" t="s">
        <v>63</v>
      </c>
      <c r="D4" s="6" t="s">
        <v>64</v>
      </c>
    </row>
    <row r="5" spans="2:4" x14ac:dyDescent="0.45">
      <c r="B5" s="1" t="s">
        <v>16</v>
      </c>
      <c r="C5" s="3">
        <v>21000</v>
      </c>
      <c r="D5" s="3">
        <v>29000</v>
      </c>
    </row>
    <row r="6" spans="2:4" x14ac:dyDescent="0.45">
      <c r="B6" s="1" t="s">
        <v>24</v>
      </c>
      <c r="C6" s="3">
        <v>13000</v>
      </c>
      <c r="D6" s="3">
        <v>26000</v>
      </c>
    </row>
    <row r="7" spans="2:4" x14ac:dyDescent="0.45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K6" sqref="K6"/>
    </sheetView>
  </sheetViews>
  <sheetFormatPr defaultRowHeight="17" x14ac:dyDescent="0.45"/>
  <cols>
    <col min="1" max="1" width="2" customWidth="1"/>
    <col min="4" max="4" width="7.08203125" bestFit="1" customWidth="1"/>
    <col min="5" max="5" width="5.25" bestFit="1" customWidth="1"/>
    <col min="6" max="6" width="11.5" customWidth="1"/>
    <col min="9" max="9" width="12.08203125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5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27">
        <v>2.8000000000000001E-2</v>
      </c>
      <c r="I5" s="22">
        <v>250000</v>
      </c>
    </row>
    <row r="6" spans="2:9" x14ac:dyDescent="0.45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27">
        <v>3.5999999999999997E-2</v>
      </c>
      <c r="I6" s="22">
        <v>150000</v>
      </c>
    </row>
    <row r="7" spans="2:9" x14ac:dyDescent="0.45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27">
        <v>0.02</v>
      </c>
      <c r="I7" s="22">
        <v>120000</v>
      </c>
    </row>
    <row r="8" spans="2:9" x14ac:dyDescent="0.45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27">
        <v>2.8000000000000001E-2</v>
      </c>
      <c r="I8" s="22">
        <v>50000</v>
      </c>
    </row>
    <row r="9" spans="2:9" x14ac:dyDescent="0.45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27">
        <v>2.5000000000000001E-2</v>
      </c>
      <c r="I9" s="22">
        <v>250000</v>
      </c>
    </row>
    <row r="10" spans="2:9" x14ac:dyDescent="0.45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27">
        <v>0.02</v>
      </c>
      <c r="I10" s="22">
        <v>250000</v>
      </c>
    </row>
    <row r="11" spans="2:9" x14ac:dyDescent="0.45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27">
        <v>2.8000000000000001E-2</v>
      </c>
      <c r="I11" s="22">
        <v>210000</v>
      </c>
    </row>
    <row r="12" spans="2:9" x14ac:dyDescent="0.45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27">
        <v>2.8000000000000001E-2</v>
      </c>
      <c r="I12" s="22">
        <v>120000</v>
      </c>
    </row>
    <row r="13" spans="2:9" x14ac:dyDescent="0.45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27">
        <v>0.02</v>
      </c>
      <c r="I13" s="22">
        <v>100000</v>
      </c>
    </row>
    <row r="14" spans="2:9" x14ac:dyDescent="0.45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27">
        <v>2.9000000000000001E-2</v>
      </c>
      <c r="I14" s="22">
        <v>80000</v>
      </c>
    </row>
    <row r="15" spans="2:9" x14ac:dyDescent="0.45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27">
        <v>2.3E-2</v>
      </c>
      <c r="I15" s="22">
        <v>70000</v>
      </c>
    </row>
    <row r="16" spans="2:9" x14ac:dyDescent="0.45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27" t="s">
        <v>66</v>
      </c>
      <c r="I16" s="22">
        <v>50000</v>
      </c>
    </row>
    <row r="17" spans="2:9" x14ac:dyDescent="0.45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27">
        <v>3.3000000000000002E-2</v>
      </c>
      <c r="I17" s="22">
        <v>50000</v>
      </c>
    </row>
    <row r="18" spans="2:9" x14ac:dyDescent="0.45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27">
        <v>2.9000000000000001E-2</v>
      </c>
      <c r="I18" s="22">
        <v>150000</v>
      </c>
    </row>
    <row r="19" spans="2:9" x14ac:dyDescent="0.45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27">
        <v>2.8000000000000001E-2</v>
      </c>
      <c r="I19" s="22">
        <v>150000</v>
      </c>
    </row>
    <row r="20" spans="2:9" x14ac:dyDescent="0.45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27">
        <v>2.1999999999999999E-2</v>
      </c>
      <c r="I20" s="22">
        <v>120000</v>
      </c>
    </row>
    <row r="21" spans="2:9" x14ac:dyDescent="0.45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27">
        <v>0.03</v>
      </c>
      <c r="I21" s="22">
        <v>120000</v>
      </c>
    </row>
    <row r="22" spans="2:9" x14ac:dyDescent="0.45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27">
        <v>2.8000000000000001E-2</v>
      </c>
      <c r="I22" s="22">
        <v>100000</v>
      </c>
    </row>
    <row r="23" spans="2:9" x14ac:dyDescent="0.45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27">
        <v>0.02</v>
      </c>
      <c r="I23" s="22">
        <v>90000</v>
      </c>
    </row>
    <row r="24" spans="2:9" x14ac:dyDescent="0.45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27">
        <v>2.1000000000000001E-2</v>
      </c>
      <c r="I24" s="22">
        <v>80000</v>
      </c>
    </row>
    <row r="25" spans="2:9" x14ac:dyDescent="0.45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27">
        <v>0.02</v>
      </c>
      <c r="I25" s="22">
        <v>70000</v>
      </c>
    </row>
    <row r="26" spans="2:9" x14ac:dyDescent="0.45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27">
        <v>2.1000000000000001E-2</v>
      </c>
      <c r="I26" s="22">
        <v>10000</v>
      </c>
    </row>
    <row r="27" spans="2:9" x14ac:dyDescent="0.45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27">
        <v>0.03</v>
      </c>
      <c r="I27" s="22">
        <v>270000</v>
      </c>
    </row>
    <row r="28" spans="2:9" x14ac:dyDescent="0.45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27" t="s">
        <v>66</v>
      </c>
      <c r="I28" s="22">
        <v>150000</v>
      </c>
    </row>
    <row r="29" spans="2:9" x14ac:dyDescent="0.45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27">
        <v>0.02</v>
      </c>
      <c r="I29" s="22">
        <v>150000</v>
      </c>
    </row>
    <row r="30" spans="2:9" x14ac:dyDescent="0.45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27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아이콘보기">
                <anchor mov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W26" sqref="W26"/>
    </sheetView>
  </sheetViews>
  <sheetFormatPr defaultRowHeight="17" x14ac:dyDescent="0.45"/>
  <cols>
    <col min="1" max="1" width="4.08203125" customWidth="1"/>
    <col min="5" max="5" width="5.25" bestFit="1" customWidth="1"/>
    <col min="6" max="6" width="11.08203125" bestFit="1" customWidth="1"/>
    <col min="9" max="9" width="11.33203125" customWidth="1"/>
  </cols>
  <sheetData>
    <row r="2" spans="2:9" x14ac:dyDescent="0.45">
      <c r="B2" t="s">
        <v>0</v>
      </c>
    </row>
    <row r="3" spans="2:9" x14ac:dyDescent="0.45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5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5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5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5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5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5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5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5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5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5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5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5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5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5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5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5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5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5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5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5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5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5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5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5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5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5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146050</xdr:colOff>
                <xdr:row>0</xdr:row>
                <xdr:rowOff>76200</xdr:rowOff>
              </from>
              <to>
                <xdr:col>8</xdr:col>
                <xdr:colOff>762000</xdr:colOff>
                <xdr:row>1</xdr:row>
                <xdr:rowOff>146050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1A67F9-EB5C-4167-A50F-43787A001B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민희 최</cp:lastModifiedBy>
  <cp:lastPrinted>2026-07-06T05:15:46Z</cp:lastPrinted>
  <dcterms:created xsi:type="dcterms:W3CDTF">2023-08-09T00:13:15Z</dcterms:created>
  <dcterms:modified xsi:type="dcterms:W3CDTF">2026-07-06T06:16:24Z</dcterms:modified>
</cp:coreProperties>
</file>