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com\Desktop\2026_컴활1급_실기_기출문제집(20260210)\02 최신기출유형\01회\"/>
    </mc:Choice>
  </mc:AlternateContent>
  <xr:revisionPtr revIDLastSave="0" documentId="13_ncr:1_{1723E9E0-55DE-479A-83D7-1ED828FE68B9}" xr6:coauthVersionLast="47" xr6:coauthVersionMax="47" xr10:uidLastSave="{00000000-0000-0000-0000-000000000000}"/>
  <bookViews>
    <workbookView xWindow="0" yWindow="0" windowWidth="15900" windowHeight="1575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AND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3" l="1" a="1"/>
  <c r="F40" i="3" s="1"/>
  <c r="I3" i="3"/>
  <c r="F41" i="3" a="1"/>
  <c r="F41" i="3" s="1"/>
  <c r="F42" i="3" a="1"/>
  <c r="F42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A28" i="1"/>
  <c r="I38" i="2"/>
  <c r="I37" i="2"/>
  <c r="I36" i="2"/>
  <c r="I35" i="2"/>
  <c r="I34" i="2"/>
  <c r="I33" i="2"/>
  <c r="I32" i="2"/>
  <c r="I31" i="2"/>
  <c r="I30" i="2"/>
  <c r="I29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L4" i="3" a="1"/>
  <c r="L6" i="3" a="1"/>
  <c r="L8" i="3" a="1"/>
  <c r="L10" i="3" a="1"/>
  <c r="L12" i="3" a="1"/>
  <c r="L14" i="3" a="1"/>
  <c r="L16" i="3" a="1"/>
  <c r="L18" i="3" a="1"/>
  <c r="L20" i="3" a="1"/>
  <c r="L22" i="3" a="1"/>
  <c r="L24" i="3" a="1"/>
  <c r="L26" i="3" a="1"/>
  <c r="L28" i="3" a="1"/>
  <c r="L30" i="3" a="1"/>
  <c r="L32" i="3" a="1"/>
  <c r="L34" i="3" a="1"/>
  <c r="L5" i="3" a="1"/>
  <c r="L7" i="3" a="1"/>
  <c r="L9" i="3" a="1"/>
  <c r="L11" i="3" a="1"/>
  <c r="L13" i="3" a="1"/>
  <c r="L15" i="3" a="1"/>
  <c r="L17" i="3" a="1"/>
  <c r="L19" i="3" a="1"/>
  <c r="L21" i="3" a="1"/>
  <c r="L23" i="3" a="1"/>
  <c r="L25" i="3" a="1"/>
  <c r="L27" i="3" a="1"/>
  <c r="L29" i="3" a="1"/>
  <c r="L31" i="3" a="1"/>
  <c r="L33" i="3" a="1"/>
  <c r="L35" i="3" a="1"/>
  <c r="L3" i="3" a="1"/>
  <c r="L35" i="3" l="1"/>
  <c r="L33" i="3"/>
  <c r="L31" i="3"/>
  <c r="L29" i="3"/>
  <c r="L27" i="3"/>
  <c r="L25" i="3"/>
  <c r="L23" i="3"/>
  <c r="L21" i="3"/>
  <c r="L19" i="3"/>
  <c r="L17" i="3"/>
  <c r="L15" i="3"/>
  <c r="L13" i="3"/>
  <c r="L11" i="3"/>
  <c r="L9" i="3"/>
  <c r="L7" i="3"/>
  <c r="L5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83219AF-75B2-4827-8999-036B776B2530}" name="MS Access Database_Query" type="1" refreshedVersion="8" background="1">
    <dbPr connection="DSN=MS Access Database;DBQ=C:\Users\com\Desktop\2026_컴활1급_실기_기출문제집(20260210)\02 최신기출유형\01회\저축현황.accdb;DefaultDir=C:\Users\com\Desktop\2026_컴활1급_실기_기출문제집(20260210)\02 최신기출유형\01회;DriverId=25;FIL=MS Access;MaxBufferSize=2048;PageTimeout=5;" command="SELECT 가입자별저축.가입시간, 가입자별저축.상품종류, 가입자별저축.지점명, 가입자별저축.월불입액, 가입자별저축.연이율_x000d__x000a_FROM 가입자별저축 가입자별저축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<sst xmlns="http://schemas.openxmlformats.org/spreadsheetml/2006/main" count="955" uniqueCount="79">
  <si>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</si>
  <si>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</si>
  <si>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</si>
  <si>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</si>
  <si>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</si>
  <si>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</si>
  <si>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</si>
  <si>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</si>
  <si>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</si>
  <si>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</si>
  <si>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</si>
  <si>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</si>
  <si>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</si>
  <si>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</si>
  <si>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</si>
  <si>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</si>
  <si>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</si>
  <si>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</si>
  <si>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</si>
  <si>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</si>
  <si>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</si>
  <si>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</si>
  <si>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</si>
  <si>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</si>
  <si>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</si>
  <si>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</si>
  <si>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</si>
  <si>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</si>
  <si>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</si>
  <si>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</si>
  <si>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</si>
  <si>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</si>
  <si>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</si>
  <si>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</si>
  <si>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</si>
  <si>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</si>
  <si>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</si>
  <si>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</si>
  <si>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</si>
  <si>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</si>
  <si>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</si>
  <si>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</si>
  <si>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</si>
  <si>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</si>
  <si>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</si>
  <si>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</si>
  <si>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</si>
  <si>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</si>
  <si>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</si>
  <si>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</si>
  <si>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</si>
  <si>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</si>
  <si>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</si>
  <si>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</si>
  <si>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</si>
  <si>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</si>
  <si>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</si>
  <si>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</si>
  <si>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</si>
  <si>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</si>
  <si>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</si>
  <si>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</si>
  <si>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</si>
  <si>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</si>
  <si>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</si>
  <si>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</si>
  <si>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</si>
  <si>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없음</t>
    <phoneticPr fontId="1" type="noConversion"/>
  </si>
  <si>
    <t>조건</t>
    <phoneticPr fontId="1" type="noConversion"/>
  </si>
  <si>
    <t>총합계</t>
  </si>
  <si>
    <t>값</t>
  </si>
  <si>
    <t>오전</t>
  </si>
  <si>
    <t>가입시간2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</si>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</sst>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3]&quot;★&quot;* 0.0%;[Blue][&gt;=2.5]&quot;☆&quot;* 0.0%;0.0%;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 vertical="center"/>
    </xf>
    <xf numFmtId="41" fontId="0" fillId="6" borderId="2" xfId="0" applyNumberFormat="1" applyFill="1" applyBorder="1" applyAlignment="1">
      <alignment horizontal="center" vertical="center"/>
    </xf>
    <xf numFmtId="176" fontId="0" fillId="6" borderId="2" xfId="0" applyNumberForma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14" fontId="0" fillId="7" borderId="2" xfId="0" applyNumberFormat="1" applyFill="1" applyBorder="1" applyAlignment="1">
      <alignment horizontal="center" vertical="center"/>
    </xf>
    <xf numFmtId="41" fontId="0" fillId="7" borderId="2" xfId="0" applyNumberFormat="1" applyFill="1" applyBorder="1" applyAlignment="1">
      <alignment horizontal="center" vertical="center"/>
    </xf>
    <xf numFmtId="176" fontId="0" fillId="7" borderId="2" xfId="0" applyNumberFormat="1" applyFill="1" applyBorder="1" applyAlignment="1">
      <alignment horizontal="center" vertical="center"/>
    </xf>
    <xf numFmtId="6" fontId="0" fillId="7" borderId="3" xfId="0" applyNumberFormat="1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14" fontId="0" fillId="6" borderId="8" xfId="0" applyNumberFormat="1" applyFill="1" applyBorder="1" applyAlignment="1">
      <alignment horizontal="center" vertical="center"/>
    </xf>
    <xf numFmtId="41" fontId="0" fillId="6" borderId="8" xfId="0" applyNumberFormat="1" applyFill="1" applyBorder="1" applyAlignment="1">
      <alignment horizontal="center" vertical="center"/>
    </xf>
    <xf numFmtId="176" fontId="0" fillId="6" borderId="8" xfId="0" applyNumberFormat="1" applyFill="1" applyBorder="1" applyAlignment="1">
      <alignment horizontal="center" vertical="center"/>
    </xf>
    <xf numFmtId="6" fontId="0" fillId="6" borderId="1" xfId="0" applyNumberForma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14" fontId="0" fillId="9" borderId="2" xfId="0" applyNumberFormat="1" applyFill="1" applyBorder="1" applyAlignment="1">
      <alignment horizontal="center" vertical="center"/>
    </xf>
    <xf numFmtId="41" fontId="0" fillId="9" borderId="2" xfId="0" applyNumberFormat="1" applyFill="1" applyBorder="1" applyAlignment="1">
      <alignment horizontal="center" vertical="center"/>
    </xf>
    <xf numFmtId="176" fontId="0" fillId="9" borderId="2" xfId="0" applyNumberFormat="1" applyFill="1" applyBorder="1" applyAlignment="1">
      <alignment horizontal="center" vertical="center"/>
    </xf>
    <xf numFmtId="6" fontId="0" fillId="9" borderId="3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6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33-44DC-BCD7-199FD0EC1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blipFill>
      <a:blip xmlns:r="http://schemas.openxmlformats.org/officeDocument/2006/relationships" r:embed="rId3"/>
      <a:tile tx="0" ty="0" sx="100000" sy="100000" flip="none" algn="tl"/>
    </a:blip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142875</xdr:colOff>
          <xdr:row>0</xdr:row>
          <xdr:rowOff>76200</xdr:rowOff>
        </xdr:from>
        <xdr:to>
          <xdr:col>8</xdr:col>
          <xdr:colOff>733425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6094.921790972221" backgroundQuery="1" createdVersion="8" refreshedVersion="8" minRefreshableVersion="3" recordCount="33" xr:uid="{83665785-4639-4AB5-B2EC-7D95024CF391}">
  <cacheSource type="external" connectionId="1"/>
  <cacheFields count="6">
    <cacheField name="가입시간" numFmtId="0" sqlType="11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5"/>
    </cacheField>
    <cacheField name="상품종류" numFmtId="0" sqlType="-9">
      <sharedItems count="3">
        <s v="정기적금"/>
        <s v="청약저축"/>
        <s v="청약예금"/>
      </sharedItems>
    </cacheField>
    <cacheField name="지점명" numFmtId="0" sqlType="-9">
      <sharedItems count="4">
        <s v="합정"/>
        <s v="여의도"/>
        <s v="강남"/>
        <s v="명동"/>
      </sharedItems>
    </cacheField>
    <cacheField name="월불입액" numFmtId="0" sqlType="8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연이율" numFmtId="0" sqlType="8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가입시간2" numFmtId="0" databaseField="0">
      <fieldGroup base="0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x v="0"/>
    <x v="0"/>
    <x v="0"/>
    <x v="0"/>
    <x v="0"/>
  </r>
  <r>
    <x v="1"/>
    <x v="0"/>
    <x v="1"/>
    <x v="1"/>
    <x v="1"/>
  </r>
  <r>
    <x v="2"/>
    <x v="0"/>
    <x v="2"/>
    <x v="0"/>
    <x v="0"/>
  </r>
  <r>
    <x v="3"/>
    <x v="1"/>
    <x v="3"/>
    <x v="2"/>
    <x v="2"/>
  </r>
  <r>
    <x v="4"/>
    <x v="0"/>
    <x v="3"/>
    <x v="3"/>
    <x v="0"/>
  </r>
  <r>
    <x v="5"/>
    <x v="2"/>
    <x v="3"/>
    <x v="0"/>
    <x v="3"/>
  </r>
  <r>
    <x v="5"/>
    <x v="1"/>
    <x v="2"/>
    <x v="0"/>
    <x v="4"/>
  </r>
  <r>
    <x v="6"/>
    <x v="1"/>
    <x v="2"/>
    <x v="4"/>
    <x v="4"/>
  </r>
  <r>
    <x v="7"/>
    <x v="0"/>
    <x v="1"/>
    <x v="5"/>
    <x v="0"/>
  </r>
  <r>
    <x v="8"/>
    <x v="2"/>
    <x v="2"/>
    <x v="6"/>
    <x v="3"/>
  </r>
  <r>
    <x v="9"/>
    <x v="2"/>
    <x v="1"/>
    <x v="7"/>
    <x v="5"/>
  </r>
  <r>
    <x v="10"/>
    <x v="2"/>
    <x v="3"/>
    <x v="6"/>
    <x v="2"/>
  </r>
  <r>
    <x v="11"/>
    <x v="1"/>
    <x v="1"/>
    <x v="0"/>
    <x v="2"/>
  </r>
  <r>
    <x v="12"/>
    <x v="1"/>
    <x v="3"/>
    <x v="2"/>
    <x v="2"/>
  </r>
  <r>
    <x v="13"/>
    <x v="2"/>
    <x v="1"/>
    <x v="8"/>
    <x v="5"/>
  </r>
  <r>
    <x v="14"/>
    <x v="1"/>
    <x v="3"/>
    <x v="8"/>
    <x v="6"/>
  </r>
  <r>
    <x v="15"/>
    <x v="1"/>
    <x v="0"/>
    <x v="5"/>
    <x v="2"/>
  </r>
  <r>
    <x v="16"/>
    <x v="2"/>
    <x v="0"/>
    <x v="5"/>
    <x v="3"/>
  </r>
  <r>
    <x v="17"/>
    <x v="0"/>
    <x v="2"/>
    <x v="6"/>
    <x v="0"/>
  </r>
  <r>
    <x v="18"/>
    <x v="2"/>
    <x v="2"/>
    <x v="9"/>
    <x v="3"/>
  </r>
  <r>
    <x v="19"/>
    <x v="0"/>
    <x v="3"/>
    <x v="0"/>
    <x v="7"/>
  </r>
  <r>
    <x v="20"/>
    <x v="2"/>
    <x v="0"/>
    <x v="6"/>
    <x v="8"/>
  </r>
  <r>
    <x v="20"/>
    <x v="0"/>
    <x v="1"/>
    <x v="2"/>
    <x v="0"/>
  </r>
  <r>
    <x v="21"/>
    <x v="0"/>
    <x v="0"/>
    <x v="0"/>
    <x v="0"/>
  </r>
  <r>
    <x v="22"/>
    <x v="0"/>
    <x v="1"/>
    <x v="1"/>
    <x v="0"/>
  </r>
  <r>
    <x v="23"/>
    <x v="1"/>
    <x v="3"/>
    <x v="4"/>
    <x v="6"/>
  </r>
  <r>
    <x v="24"/>
    <x v="2"/>
    <x v="0"/>
    <x v="1"/>
    <x v="2"/>
  </r>
  <r>
    <x v="25"/>
    <x v="1"/>
    <x v="1"/>
    <x v="10"/>
    <x v="2"/>
  </r>
  <r>
    <x v="26"/>
    <x v="0"/>
    <x v="3"/>
    <x v="11"/>
    <x v="0"/>
  </r>
  <r>
    <x v="27"/>
    <x v="1"/>
    <x v="1"/>
    <x v="11"/>
    <x v="4"/>
  </r>
  <r>
    <x v="28"/>
    <x v="0"/>
    <x v="2"/>
    <x v="6"/>
    <x v="0"/>
  </r>
  <r>
    <x v="29"/>
    <x v="2"/>
    <x v="3"/>
    <x v="6"/>
    <x v="5"/>
  </r>
  <r>
    <x v="30"/>
    <x v="1"/>
    <x v="1"/>
    <x v="5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E992AD-3B5F-48A3-B706-42BB24E351DA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6"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dataField="1"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5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1"/>
  </colFields>
  <colItems count="4">
    <i>
      <x/>
    </i>
    <i>
      <x v="1"/>
    </i>
    <i>
      <x v="2"/>
    </i>
    <i t="grand">
      <x/>
    </i>
  </colItems>
  <pageFields count="1">
    <pageField fld="2" hier="-1"/>
  </pageFields>
  <dataFields count="2">
    <dataField name="평균 : 월불입액" fld="3" subtotal="average" baseField="5" baseItem="0" numFmtId="41"/>
    <dataField name="평균 : 연이율" fld="4" subtotal="average" baseField="5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L37"/>
  <sheetViews>
    <sheetView workbookViewId="0">
      <selection activeCell="A28" sqref="A28"/>
    </sheetView>
  </sheetViews>
  <sheetFormatPr defaultRowHeight="16.5" x14ac:dyDescent="0.3"/>
  <cols>
    <col min="3" max="3" width="12.875" customWidth="1"/>
    <col min="5" max="5" width="7.125" bestFit="1" customWidth="1"/>
    <col min="6" max="6" width="10.5" bestFit="1" customWidth="1"/>
    <col min="9" max="9" width="15.25" bestFit="1" customWidth="1"/>
    <col min="11" max="12" width="11.125" bestFit="1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3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12" x14ac:dyDescent="0.3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2" x14ac:dyDescent="0.3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2" x14ac:dyDescent="0.3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2" x14ac:dyDescent="0.3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2" x14ac:dyDescent="0.3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3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3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  <c r="K10" s="58"/>
    </row>
    <row r="11" spans="1:12" x14ac:dyDescent="0.3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3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3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3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3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  <c r="L15" s="58"/>
    </row>
    <row r="16" spans="1:12" x14ac:dyDescent="0.3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3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3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3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3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3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3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3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3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3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3">
      <c r="A27" s="57" t="s">
        <v>68</v>
      </c>
    </row>
    <row r="28" spans="1:9" x14ac:dyDescent="0.3">
      <c r="A28" t="b">
        <f>OR(AND(LEFT($D3,2)="청약",$B3="여"),AND($E3="여의도",$F3&gt;=150000))</f>
        <v>0</v>
      </c>
    </row>
    <row r="30" spans="1:9" x14ac:dyDescent="0.3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3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3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3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3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3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3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3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L24" sqref="L24"/>
    </sheetView>
  </sheetViews>
  <sheetFormatPr defaultRowHeight="16.5" x14ac:dyDescent="0.3"/>
  <cols>
    <col min="1" max="1" width="10.25" customWidth="1"/>
    <col min="3" max="3" width="12.125" customWidth="1"/>
    <col min="4" max="4" width="10.25" customWidth="1"/>
    <col min="6" max="7" width="10.25" customWidth="1"/>
    <col min="9" max="9" width="13.5" bestFit="1" customWidth="1"/>
  </cols>
  <sheetData>
    <row r="1" spans="1:9" x14ac:dyDescent="0.3">
      <c r="A1" t="s">
        <v>0</v>
      </c>
    </row>
    <row r="2" spans="1:9" x14ac:dyDescent="0.3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  <c r="H2" s="23" t="s">
        <v>8</v>
      </c>
      <c r="I2" s="24" t="s">
        <v>9</v>
      </c>
    </row>
    <row r="3" spans="1:9" x14ac:dyDescent="0.3">
      <c r="A3" s="25" t="s">
        <v>10</v>
      </c>
      <c r="B3" s="25" t="s">
        <v>11</v>
      </c>
      <c r="C3" s="26">
        <v>43894</v>
      </c>
      <c r="D3" s="25" t="s">
        <v>12</v>
      </c>
      <c r="E3" s="25" t="s">
        <v>13</v>
      </c>
      <c r="F3" s="27">
        <v>120000</v>
      </c>
      <c r="G3" s="25" t="s">
        <v>14</v>
      </c>
      <c r="H3" s="28">
        <v>0.03</v>
      </c>
      <c r="I3" s="29">
        <f>ROUNDUP(FV(H3/12,120,-F3,,IF(G3="월초",1,0)),-3)</f>
        <v>16811000</v>
      </c>
    </row>
    <row r="4" spans="1:9" x14ac:dyDescent="0.3">
      <c r="A4" s="30" t="s">
        <v>15</v>
      </c>
      <c r="B4" s="30" t="s">
        <v>11</v>
      </c>
      <c r="C4" s="31">
        <v>43126</v>
      </c>
      <c r="D4" s="30" t="s">
        <v>16</v>
      </c>
      <c r="E4" s="30" t="s">
        <v>17</v>
      </c>
      <c r="F4" s="32" t="s">
        <v>67</v>
      </c>
      <c r="G4" s="30" t="s">
        <v>18</v>
      </c>
      <c r="H4" s="33">
        <v>0.02</v>
      </c>
      <c r="I4" s="34" t="e">
        <f t="shared" ref="I4:I38" si="0">ROUNDUP(FV(H4/12,120,-F4,,IF(G4="월초",1,0)),-3)</f>
        <v>#VALUE!</v>
      </c>
    </row>
    <row r="5" spans="1:9" x14ac:dyDescent="0.3">
      <c r="A5" s="25" t="s">
        <v>19</v>
      </c>
      <c r="B5" s="25" t="s">
        <v>20</v>
      </c>
      <c r="C5" s="26">
        <v>43282</v>
      </c>
      <c r="D5" s="25" t="s">
        <v>16</v>
      </c>
      <c r="E5" s="25" t="s">
        <v>21</v>
      </c>
      <c r="F5" s="27">
        <v>50000</v>
      </c>
      <c r="G5" s="25" t="s">
        <v>14</v>
      </c>
      <c r="H5" s="28">
        <v>0.02</v>
      </c>
      <c r="I5" s="29">
        <f t="shared" si="0"/>
        <v>6648000</v>
      </c>
    </row>
    <row r="6" spans="1:9" x14ac:dyDescent="0.3">
      <c r="A6" s="30" t="s">
        <v>22</v>
      </c>
      <c r="B6" s="30" t="s">
        <v>20</v>
      </c>
      <c r="C6" s="31">
        <v>43330</v>
      </c>
      <c r="D6" s="30" t="s">
        <v>12</v>
      </c>
      <c r="E6" s="30" t="s">
        <v>21</v>
      </c>
      <c r="F6" s="32">
        <v>80000</v>
      </c>
      <c r="G6" s="30" t="s">
        <v>14</v>
      </c>
      <c r="H6" s="33">
        <v>2.9000000000000001E-2</v>
      </c>
      <c r="I6" s="34">
        <f t="shared" si="0"/>
        <v>11149000</v>
      </c>
    </row>
    <row r="7" spans="1:9" x14ac:dyDescent="0.3">
      <c r="A7" s="25" t="s">
        <v>23</v>
      </c>
      <c r="B7" s="25" t="s">
        <v>11</v>
      </c>
      <c r="C7" s="26">
        <v>43734</v>
      </c>
      <c r="D7" s="25" t="s">
        <v>24</v>
      </c>
      <c r="E7" s="25" t="s">
        <v>13</v>
      </c>
      <c r="F7" s="27">
        <v>100000</v>
      </c>
      <c r="G7" s="25" t="s">
        <v>14</v>
      </c>
      <c r="H7" s="28">
        <v>2.8000000000000001E-2</v>
      </c>
      <c r="I7" s="29">
        <f t="shared" si="0"/>
        <v>13863000</v>
      </c>
    </row>
    <row r="8" spans="1:9" x14ac:dyDescent="0.3">
      <c r="A8" s="30" t="s">
        <v>25</v>
      </c>
      <c r="B8" s="30" t="s">
        <v>11</v>
      </c>
      <c r="C8" s="31">
        <v>43456</v>
      </c>
      <c r="D8" s="30" t="s">
        <v>16</v>
      </c>
      <c r="E8" s="30" t="s">
        <v>13</v>
      </c>
      <c r="F8" s="32">
        <v>90000</v>
      </c>
      <c r="G8" s="30" t="s">
        <v>14</v>
      </c>
      <c r="H8" s="33">
        <v>0.02</v>
      </c>
      <c r="I8" s="34">
        <f t="shared" si="0"/>
        <v>11965000</v>
      </c>
    </row>
    <row r="9" spans="1:9" x14ac:dyDescent="0.3">
      <c r="A9" s="25" t="s">
        <v>26</v>
      </c>
      <c r="B9" s="25" t="s">
        <v>20</v>
      </c>
      <c r="C9" s="26">
        <v>43783</v>
      </c>
      <c r="D9" s="25" t="s">
        <v>16</v>
      </c>
      <c r="E9" s="25" t="s">
        <v>21</v>
      </c>
      <c r="F9" s="27">
        <v>100000</v>
      </c>
      <c r="G9" s="25" t="s">
        <v>14</v>
      </c>
      <c r="H9" s="28">
        <v>0.02</v>
      </c>
      <c r="I9" s="29">
        <f t="shared" si="0"/>
        <v>13295000</v>
      </c>
    </row>
    <row r="10" spans="1:9" x14ac:dyDescent="0.3">
      <c r="A10" s="30" t="s">
        <v>27</v>
      </c>
      <c r="B10" s="30" t="s">
        <v>20</v>
      </c>
      <c r="C10" s="31">
        <v>43574</v>
      </c>
      <c r="D10" s="30" t="s">
        <v>16</v>
      </c>
      <c r="E10" s="30" t="s">
        <v>28</v>
      </c>
      <c r="F10" s="32" t="s">
        <v>67</v>
      </c>
      <c r="G10" s="30" t="s">
        <v>18</v>
      </c>
      <c r="H10" s="33">
        <v>0.02</v>
      </c>
      <c r="I10" s="34" t="e">
        <f t="shared" si="0"/>
        <v>#VALUE!</v>
      </c>
    </row>
    <row r="11" spans="1:9" x14ac:dyDescent="0.3">
      <c r="A11" s="25" t="s">
        <v>29</v>
      </c>
      <c r="B11" s="25" t="s">
        <v>11</v>
      </c>
      <c r="C11" s="26">
        <v>43798</v>
      </c>
      <c r="D11" s="25" t="s">
        <v>16</v>
      </c>
      <c r="E11" s="25" t="s">
        <v>21</v>
      </c>
      <c r="F11" s="27">
        <v>250000</v>
      </c>
      <c r="G11" s="25" t="s">
        <v>14</v>
      </c>
      <c r="H11" s="28">
        <v>0.02</v>
      </c>
      <c r="I11" s="29">
        <f t="shared" si="0"/>
        <v>33236000</v>
      </c>
    </row>
    <row r="12" spans="1:9" x14ac:dyDescent="0.3">
      <c r="A12" s="30" t="s">
        <v>30</v>
      </c>
      <c r="B12" s="30" t="s">
        <v>11</v>
      </c>
      <c r="C12" s="31">
        <v>43834</v>
      </c>
      <c r="D12" s="30" t="s">
        <v>24</v>
      </c>
      <c r="E12" s="30" t="s">
        <v>13</v>
      </c>
      <c r="F12" s="32">
        <v>10000</v>
      </c>
      <c r="G12" s="30" t="s">
        <v>18</v>
      </c>
      <c r="H12" s="33">
        <v>2.1000000000000001E-2</v>
      </c>
      <c r="I12" s="34">
        <f t="shared" si="0"/>
        <v>1335000</v>
      </c>
    </row>
    <row r="13" spans="1:9" x14ac:dyDescent="0.3">
      <c r="A13" s="25" t="s">
        <v>31</v>
      </c>
      <c r="B13" s="25" t="s">
        <v>11</v>
      </c>
      <c r="C13" s="26">
        <v>43800</v>
      </c>
      <c r="D13" s="25" t="s">
        <v>16</v>
      </c>
      <c r="E13" s="25" t="s">
        <v>28</v>
      </c>
      <c r="F13" s="27">
        <v>120000</v>
      </c>
      <c r="G13" s="25" t="s">
        <v>18</v>
      </c>
      <c r="H13" s="28">
        <v>0.02</v>
      </c>
      <c r="I13" s="29">
        <f t="shared" si="0"/>
        <v>15927000</v>
      </c>
    </row>
    <row r="14" spans="1:9" x14ac:dyDescent="0.3">
      <c r="A14" s="30" t="s">
        <v>32</v>
      </c>
      <c r="B14" s="30" t="s">
        <v>20</v>
      </c>
      <c r="C14" s="31">
        <v>44191</v>
      </c>
      <c r="D14" s="30" t="s">
        <v>24</v>
      </c>
      <c r="E14" s="30" t="s">
        <v>13</v>
      </c>
      <c r="F14" s="32">
        <v>100000</v>
      </c>
      <c r="G14" s="30" t="s">
        <v>14</v>
      </c>
      <c r="H14" s="33">
        <v>2.8000000000000001E-2</v>
      </c>
      <c r="I14" s="34">
        <f t="shared" si="0"/>
        <v>13863000</v>
      </c>
    </row>
    <row r="15" spans="1:9" x14ac:dyDescent="0.3">
      <c r="A15" s="25" t="s">
        <v>33</v>
      </c>
      <c r="B15" s="25" t="s">
        <v>20</v>
      </c>
      <c r="C15" s="26">
        <v>43963</v>
      </c>
      <c r="D15" s="25" t="s">
        <v>12</v>
      </c>
      <c r="E15" s="25" t="s">
        <v>28</v>
      </c>
      <c r="F15" s="27">
        <v>50000</v>
      </c>
      <c r="G15" s="25" t="s">
        <v>18</v>
      </c>
      <c r="H15" s="28">
        <v>0.03</v>
      </c>
      <c r="I15" s="29">
        <f t="shared" si="0"/>
        <v>6988000</v>
      </c>
    </row>
    <row r="16" spans="1:9" x14ac:dyDescent="0.3">
      <c r="A16" s="30" t="s">
        <v>34</v>
      </c>
      <c r="B16" s="30" t="s">
        <v>11</v>
      </c>
      <c r="C16" s="31">
        <v>43565</v>
      </c>
      <c r="D16" s="30" t="s">
        <v>12</v>
      </c>
      <c r="E16" s="30" t="s">
        <v>17</v>
      </c>
      <c r="F16" s="32">
        <v>150000</v>
      </c>
      <c r="G16" s="30" t="s">
        <v>18</v>
      </c>
      <c r="H16" s="33">
        <v>0.03</v>
      </c>
      <c r="I16" s="34">
        <f t="shared" si="0"/>
        <v>20962000</v>
      </c>
    </row>
    <row r="17" spans="1:9" x14ac:dyDescent="0.3">
      <c r="A17" s="25" t="s">
        <v>35</v>
      </c>
      <c r="B17" s="25" t="s">
        <v>11</v>
      </c>
      <c r="C17" s="26">
        <v>43814</v>
      </c>
      <c r="D17" s="25" t="s">
        <v>12</v>
      </c>
      <c r="E17" s="25" t="s">
        <v>21</v>
      </c>
      <c r="F17" s="27">
        <v>75000</v>
      </c>
      <c r="G17" s="25" t="s">
        <v>18</v>
      </c>
      <c r="H17" s="28">
        <v>2.9000000000000001E-2</v>
      </c>
      <c r="I17" s="29">
        <f t="shared" si="0"/>
        <v>10427000</v>
      </c>
    </row>
    <row r="18" spans="1:9" x14ac:dyDescent="0.3">
      <c r="A18" s="30" t="s">
        <v>36</v>
      </c>
      <c r="B18" s="30" t="s">
        <v>11</v>
      </c>
      <c r="C18" s="31">
        <v>43572</v>
      </c>
      <c r="D18" s="30" t="s">
        <v>16</v>
      </c>
      <c r="E18" s="30" t="s">
        <v>17</v>
      </c>
      <c r="F18" s="32">
        <v>120000</v>
      </c>
      <c r="G18" s="30" t="s">
        <v>18</v>
      </c>
      <c r="H18" s="33">
        <v>0.02</v>
      </c>
      <c r="I18" s="34">
        <f t="shared" si="0"/>
        <v>15927000</v>
      </c>
    </row>
    <row r="19" spans="1:9" x14ac:dyDescent="0.3">
      <c r="A19" s="25" t="s">
        <v>37</v>
      </c>
      <c r="B19" s="25" t="s">
        <v>20</v>
      </c>
      <c r="C19" s="26">
        <v>43809</v>
      </c>
      <c r="D19" s="25" t="s">
        <v>24</v>
      </c>
      <c r="E19" s="25" t="s">
        <v>17</v>
      </c>
      <c r="F19" s="27">
        <v>10000</v>
      </c>
      <c r="G19" s="25" t="s">
        <v>18</v>
      </c>
      <c r="H19" s="28">
        <v>2.3E-2</v>
      </c>
      <c r="I19" s="29">
        <f t="shared" si="0"/>
        <v>1348000</v>
      </c>
    </row>
    <row r="20" spans="1:9" x14ac:dyDescent="0.3">
      <c r="A20" s="30" t="s">
        <v>38</v>
      </c>
      <c r="B20" s="30" t="s">
        <v>11</v>
      </c>
      <c r="C20" s="31">
        <v>44169</v>
      </c>
      <c r="D20" s="30" t="s">
        <v>24</v>
      </c>
      <c r="E20" s="30" t="s">
        <v>21</v>
      </c>
      <c r="F20" s="32">
        <v>120000</v>
      </c>
      <c r="G20" s="30" t="s">
        <v>14</v>
      </c>
      <c r="H20" s="33">
        <v>2.8000000000000001E-2</v>
      </c>
      <c r="I20" s="34">
        <f t="shared" si="0"/>
        <v>16635000</v>
      </c>
    </row>
    <row r="21" spans="1:9" x14ac:dyDescent="0.3">
      <c r="A21" s="25" t="s">
        <v>39</v>
      </c>
      <c r="B21" s="25" t="s">
        <v>20</v>
      </c>
      <c r="C21" s="26">
        <v>43887</v>
      </c>
      <c r="D21" s="25" t="s">
        <v>12</v>
      </c>
      <c r="E21" s="25" t="s">
        <v>28</v>
      </c>
      <c r="F21" s="27">
        <v>250000</v>
      </c>
      <c r="G21" s="25" t="s">
        <v>14</v>
      </c>
      <c r="H21" s="28">
        <v>2.8000000000000001E-2</v>
      </c>
      <c r="I21" s="29">
        <f t="shared" si="0"/>
        <v>34656000</v>
      </c>
    </row>
    <row r="22" spans="1:9" x14ac:dyDescent="0.3">
      <c r="A22" s="30" t="s">
        <v>40</v>
      </c>
      <c r="B22" s="30" t="s">
        <v>20</v>
      </c>
      <c r="C22" s="31">
        <v>44066</v>
      </c>
      <c r="D22" s="30" t="s">
        <v>24</v>
      </c>
      <c r="E22" s="30" t="s">
        <v>21</v>
      </c>
      <c r="F22" s="32">
        <v>210000</v>
      </c>
      <c r="G22" s="30" t="s">
        <v>14</v>
      </c>
      <c r="H22" s="33">
        <v>2.8000000000000001E-2</v>
      </c>
      <c r="I22" s="34">
        <f t="shared" si="0"/>
        <v>29111000</v>
      </c>
    </row>
    <row r="23" spans="1:9" x14ac:dyDescent="0.3">
      <c r="A23" s="25" t="s">
        <v>41</v>
      </c>
      <c r="B23" s="25" t="s">
        <v>11</v>
      </c>
      <c r="C23" s="26">
        <v>43808</v>
      </c>
      <c r="D23" s="25" t="s">
        <v>16</v>
      </c>
      <c r="E23" s="25" t="s">
        <v>13</v>
      </c>
      <c r="F23" s="27">
        <v>70000</v>
      </c>
      <c r="G23" s="25" t="s">
        <v>18</v>
      </c>
      <c r="H23" s="28">
        <v>0.02</v>
      </c>
      <c r="I23" s="29">
        <f t="shared" si="0"/>
        <v>9291000</v>
      </c>
    </row>
    <row r="24" spans="1:9" x14ac:dyDescent="0.3">
      <c r="A24" s="30" t="s">
        <v>42</v>
      </c>
      <c r="B24" s="30" t="s">
        <v>11</v>
      </c>
      <c r="C24" s="31">
        <v>43145</v>
      </c>
      <c r="D24" s="30" t="s">
        <v>24</v>
      </c>
      <c r="E24" s="30" t="s">
        <v>21</v>
      </c>
      <c r="F24" s="32">
        <v>70000</v>
      </c>
      <c r="G24" s="30" t="s">
        <v>14</v>
      </c>
      <c r="H24" s="33">
        <v>2.3E-2</v>
      </c>
      <c r="I24" s="34">
        <f t="shared" si="0"/>
        <v>9453000</v>
      </c>
    </row>
    <row r="25" spans="1:9" x14ac:dyDescent="0.3">
      <c r="A25" s="35" t="s">
        <v>43</v>
      </c>
      <c r="B25" s="35" t="s">
        <v>11</v>
      </c>
      <c r="C25" s="36">
        <v>44065</v>
      </c>
      <c r="D25" s="35" t="s">
        <v>24</v>
      </c>
      <c r="E25" s="35" t="s">
        <v>21</v>
      </c>
      <c r="F25" s="37">
        <v>50000</v>
      </c>
      <c r="G25" s="35" t="s">
        <v>18</v>
      </c>
      <c r="H25" s="38">
        <v>3.3000000000000002E-2</v>
      </c>
      <c r="I25" s="39">
        <f t="shared" si="0"/>
        <v>7098000</v>
      </c>
    </row>
    <row r="27" spans="1:9" x14ac:dyDescent="0.3">
      <c r="A27" t="s">
        <v>44</v>
      </c>
    </row>
    <row r="28" spans="1:9" x14ac:dyDescent="0.3">
      <c r="A28" s="40" t="s">
        <v>1</v>
      </c>
      <c r="B28" s="40" t="s">
        <v>2</v>
      </c>
      <c r="C28" s="40" t="s">
        <v>3</v>
      </c>
      <c r="D28" s="40" t="s">
        <v>4</v>
      </c>
      <c r="E28" s="40" t="s">
        <v>5</v>
      </c>
      <c r="F28" s="40" t="s">
        <v>6</v>
      </c>
      <c r="G28" s="40" t="s">
        <v>7</v>
      </c>
      <c r="H28" s="40" t="s">
        <v>8</v>
      </c>
      <c r="I28" s="41" t="s">
        <v>9</v>
      </c>
    </row>
    <row r="29" spans="1:9" x14ac:dyDescent="0.3">
      <c r="A29" s="42" t="s">
        <v>45</v>
      </c>
      <c r="B29" s="42" t="s">
        <v>11</v>
      </c>
      <c r="C29" s="43">
        <v>43365</v>
      </c>
      <c r="D29" s="42" t="s">
        <v>16</v>
      </c>
      <c r="E29" s="42" t="s">
        <v>17</v>
      </c>
      <c r="F29" s="44">
        <v>150000</v>
      </c>
      <c r="G29" s="42" t="s">
        <v>18</v>
      </c>
      <c r="H29" s="45">
        <v>0.02</v>
      </c>
      <c r="I29" s="46">
        <f t="shared" si="0"/>
        <v>19908000</v>
      </c>
    </row>
    <row r="30" spans="1:9" x14ac:dyDescent="0.3">
      <c r="A30" s="47" t="s">
        <v>46</v>
      </c>
      <c r="B30" s="47" t="s">
        <v>11</v>
      </c>
      <c r="C30" s="48">
        <v>43751</v>
      </c>
      <c r="D30" s="47" t="s">
        <v>12</v>
      </c>
      <c r="E30" s="47" t="s">
        <v>17</v>
      </c>
      <c r="F30" s="49">
        <v>270000</v>
      </c>
      <c r="G30" s="47" t="s">
        <v>14</v>
      </c>
      <c r="H30" s="50">
        <v>0.03</v>
      </c>
      <c r="I30" s="51">
        <f t="shared" si="0"/>
        <v>37825000</v>
      </c>
    </row>
    <row r="31" spans="1:9" x14ac:dyDescent="0.3">
      <c r="A31" s="42" t="s">
        <v>47</v>
      </c>
      <c r="B31" s="42" t="s">
        <v>11</v>
      </c>
      <c r="C31" s="43">
        <v>44060</v>
      </c>
      <c r="D31" s="42" t="s">
        <v>16</v>
      </c>
      <c r="E31" s="42" t="s">
        <v>13</v>
      </c>
      <c r="F31" s="44">
        <v>120000</v>
      </c>
      <c r="G31" s="42" t="s">
        <v>14</v>
      </c>
      <c r="H31" s="45">
        <v>2.1999999999999999E-2</v>
      </c>
      <c r="I31" s="46">
        <f t="shared" si="0"/>
        <v>16120000</v>
      </c>
    </row>
    <row r="32" spans="1:9" x14ac:dyDescent="0.3">
      <c r="A32" s="47" t="s">
        <v>48</v>
      </c>
      <c r="B32" s="47" t="s">
        <v>11</v>
      </c>
      <c r="C32" s="48">
        <v>43350</v>
      </c>
      <c r="D32" s="47" t="s">
        <v>12</v>
      </c>
      <c r="E32" s="47" t="s">
        <v>28</v>
      </c>
      <c r="F32" s="49">
        <v>150000</v>
      </c>
      <c r="G32" s="47" t="s">
        <v>14</v>
      </c>
      <c r="H32" s="50">
        <v>3.5999999999999997E-2</v>
      </c>
      <c r="I32" s="51">
        <f t="shared" si="0"/>
        <v>21693000</v>
      </c>
    </row>
    <row r="33" spans="1:9" x14ac:dyDescent="0.3">
      <c r="A33" s="42" t="s">
        <v>49</v>
      </c>
      <c r="B33" s="42" t="s">
        <v>11</v>
      </c>
      <c r="C33" s="43">
        <v>43209</v>
      </c>
      <c r="D33" s="42" t="s">
        <v>24</v>
      </c>
      <c r="E33" s="42" t="s">
        <v>17</v>
      </c>
      <c r="F33" s="44">
        <v>120000</v>
      </c>
      <c r="G33" s="42" t="s">
        <v>18</v>
      </c>
      <c r="H33" s="45">
        <v>2.3E-2</v>
      </c>
      <c r="I33" s="46">
        <f t="shared" si="0"/>
        <v>16174000</v>
      </c>
    </row>
    <row r="34" spans="1:9" x14ac:dyDescent="0.3">
      <c r="A34" s="47" t="s">
        <v>50</v>
      </c>
      <c r="B34" s="47" t="s">
        <v>20</v>
      </c>
      <c r="C34" s="48">
        <v>44042</v>
      </c>
      <c r="D34" s="47" t="s">
        <v>24</v>
      </c>
      <c r="E34" s="47" t="s">
        <v>13</v>
      </c>
      <c r="F34" s="49">
        <v>80000</v>
      </c>
      <c r="G34" s="47" t="s">
        <v>14</v>
      </c>
      <c r="H34" s="50">
        <v>2.1000000000000001E-2</v>
      </c>
      <c r="I34" s="51">
        <f t="shared" si="0"/>
        <v>10691000</v>
      </c>
    </row>
    <row r="35" spans="1:9" x14ac:dyDescent="0.3">
      <c r="A35" s="42" t="s">
        <v>51</v>
      </c>
      <c r="B35" s="42" t="s">
        <v>11</v>
      </c>
      <c r="C35" s="43">
        <v>44164</v>
      </c>
      <c r="D35" s="42" t="s">
        <v>12</v>
      </c>
      <c r="E35" s="42" t="s">
        <v>13</v>
      </c>
      <c r="F35" s="44">
        <v>150000</v>
      </c>
      <c r="G35" s="42" t="s">
        <v>14</v>
      </c>
      <c r="H35" s="45">
        <v>2.8000000000000001E-2</v>
      </c>
      <c r="I35" s="46">
        <f t="shared" si="0"/>
        <v>20794000</v>
      </c>
    </row>
    <row r="36" spans="1:9" x14ac:dyDescent="0.3">
      <c r="A36" s="47" t="s">
        <v>52</v>
      </c>
      <c r="B36" s="47" t="s">
        <v>20</v>
      </c>
      <c r="C36" s="48">
        <v>43443</v>
      </c>
      <c r="D36" s="47" t="s">
        <v>16</v>
      </c>
      <c r="E36" s="47" t="s">
        <v>21</v>
      </c>
      <c r="F36" s="49">
        <v>250000</v>
      </c>
      <c r="G36" s="47" t="s">
        <v>14</v>
      </c>
      <c r="H36" s="50">
        <v>2.5000000000000001E-2</v>
      </c>
      <c r="I36" s="51">
        <f t="shared" si="0"/>
        <v>34114000</v>
      </c>
    </row>
    <row r="37" spans="1:9" x14ac:dyDescent="0.3">
      <c r="A37" s="42" t="s">
        <v>53</v>
      </c>
      <c r="B37" s="42" t="s">
        <v>11</v>
      </c>
      <c r="C37" s="43">
        <v>43635</v>
      </c>
      <c r="D37" s="42" t="s">
        <v>12</v>
      </c>
      <c r="E37" s="42" t="s">
        <v>13</v>
      </c>
      <c r="F37" s="44">
        <v>150000</v>
      </c>
      <c r="G37" s="42" t="s">
        <v>14</v>
      </c>
      <c r="H37" s="45">
        <v>2.9000000000000001E-2</v>
      </c>
      <c r="I37" s="46">
        <f t="shared" si="0"/>
        <v>20904000</v>
      </c>
    </row>
    <row r="38" spans="1:9" x14ac:dyDescent="0.3">
      <c r="A38" s="52" t="s">
        <v>54</v>
      </c>
      <c r="B38" s="52" t="s">
        <v>11</v>
      </c>
      <c r="C38" s="53">
        <v>44124</v>
      </c>
      <c r="D38" s="52" t="s">
        <v>24</v>
      </c>
      <c r="E38" s="52" t="s">
        <v>28</v>
      </c>
      <c r="F38" s="54">
        <v>50000</v>
      </c>
      <c r="G38" s="52" t="s">
        <v>14</v>
      </c>
      <c r="H38" s="55">
        <v>2.8000000000000001E-2</v>
      </c>
      <c r="I38" s="56">
        <f t="shared" si="0"/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2" orientation="portrait" blackAndWhite="1" errors="blank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C19" workbookViewId="0">
      <selection activeCell="F40" sqref="F40"/>
    </sheetView>
  </sheetViews>
  <sheetFormatPr defaultRowHeight="16.5" x14ac:dyDescent="0.3"/>
  <cols>
    <col min="2" max="5" width="11.875" bestFit="1" customWidth="1"/>
    <col min="6" max="6" width="10.875" bestFit="1" customWidth="1"/>
    <col min="7" max="7" width="12.375" bestFit="1" customWidth="1"/>
    <col min="10" max="10" width="13.5" bestFit="1" customWidth="1"/>
    <col min="11" max="11" width="13" bestFit="1" customWidth="1"/>
    <col min="12" max="12" width="23.75" customWidth="1"/>
  </cols>
  <sheetData>
    <row r="1" spans="1:12" x14ac:dyDescent="0.3">
      <c r="A1" t="s">
        <v>0</v>
      </c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3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INDEX($B$40:$E$42,MATCH($D3,$A$40:$A$42,0),MATCH(YEAR($C3),$B$38:$E$38,1))</f>
        <v>0.02</v>
      </c>
      <c r="J3" s="7">
        <f>ROUNDUP(FV($I3/12,$G3,-$F3,,IF($H3="월말",0,1)),-3)</f>
        <v>15927000</v>
      </c>
      <c r="K3" s="1" t="str">
        <f ca="1">TEXT(QUOTIENT(_xlfn.DAYS(TODAY(),$C3),30),"00개월")</f>
        <v>76개월</v>
      </c>
      <c r="L3" s="1" t="str" cm="1">
        <f t="array" ref="L3">fn비고(E3,F3)</f>
        <v/>
      </c>
    </row>
    <row r="4" spans="1:12" x14ac:dyDescent="0.3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INDEX($B$40:$E$42,MATCH($D4,$A$40:$A$42,0),MATCH(YEAR($C4),$B$38:$E$38,1))</f>
        <v>2.1999999999999999E-2</v>
      </c>
      <c r="J4" s="7">
        <f t="shared" ref="J4:J35" si="1">ROUNDUP(FV($I4/12,$G4,-$F4,,IF($H4="월말",0,1)),-3)</f>
        <v>33584000</v>
      </c>
      <c r="K4" s="1" t="str">
        <f t="shared" ref="K4:K35" ca="1" si="2">TEXT(QUOTIENT(_xlfn.DAYS(TODAY(),$C4),30),"00개월")</f>
        <v>112개월</v>
      </c>
      <c r="L4" s="1" t="str" cm="1">
        <f t="array" ref="L4">fn비고(E4,F4)</f>
        <v>15만원이상-여의도250,000</v>
      </c>
    </row>
    <row r="5" spans="1:12" x14ac:dyDescent="0.3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84개월</v>
      </c>
      <c r="L5" s="1" t="str" cm="1">
        <f t="array" ref="L5">fn비고(E5,F5)</f>
        <v/>
      </c>
    </row>
    <row r="6" spans="1:12" x14ac:dyDescent="0.3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78개월</v>
      </c>
      <c r="L6" s="1" t="str" cm="1">
        <f t="array" ref="L6">fn비고(E6,F6)</f>
        <v/>
      </c>
    </row>
    <row r="7" spans="1:12" x14ac:dyDescent="0.3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87개월</v>
      </c>
      <c r="L7" s="1" t="str" cm="1">
        <f t="array" ref="L7">fn비고(E7,F7)</f>
        <v/>
      </c>
    </row>
    <row r="8" spans="1:12" x14ac:dyDescent="0.3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73개월</v>
      </c>
      <c r="L8" s="1" t="str" cm="1">
        <f t="array" ref="L8">fn비고(E8,F8)</f>
        <v/>
      </c>
    </row>
    <row r="9" spans="1:12" x14ac:dyDescent="0.3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96개월</v>
      </c>
      <c r="L9" s="1" t="str" cm="1">
        <f t="array" ref="L9">fn비고(E9,F9)</f>
        <v/>
      </c>
    </row>
    <row r="10" spans="1:12" x14ac:dyDescent="0.3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76개월</v>
      </c>
      <c r="L10" s="1" t="str" cm="1">
        <f t="array" ref="L10">fn비고(E10,F10)</f>
        <v/>
      </c>
    </row>
    <row r="11" spans="1:12" x14ac:dyDescent="0.3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118개월</v>
      </c>
      <c r="L11" s="1" t="str" cm="1">
        <f t="array" ref="L11">fn비고(E11,F11)</f>
        <v/>
      </c>
    </row>
    <row r="12" spans="1:12" x14ac:dyDescent="0.3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84개월</v>
      </c>
      <c r="L12" s="1" t="str" cm="1">
        <f t="array" ref="L12">fn비고(E12,F12)</f>
        <v/>
      </c>
    </row>
    <row r="13" spans="1:12" x14ac:dyDescent="0.3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76개월</v>
      </c>
      <c r="L13" s="1" t="str" cm="1">
        <f t="array" ref="L13">fn비고(E13,F13)</f>
        <v/>
      </c>
    </row>
    <row r="14" spans="1:12" x14ac:dyDescent="0.3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64개월</v>
      </c>
      <c r="L14" s="1" t="str" cm="1">
        <f t="array" ref="L14">fn비고(E14,F14)</f>
        <v>15만원이상-명동150,000</v>
      </c>
    </row>
    <row r="15" spans="1:12" x14ac:dyDescent="0.3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112개월</v>
      </c>
      <c r="L15" s="1" t="str" cm="1">
        <f t="array" ref="L15">fn비고(E15,F15)</f>
        <v/>
      </c>
    </row>
    <row r="16" spans="1:12" x14ac:dyDescent="0.3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63개월</v>
      </c>
      <c r="L16" s="1" t="str" cm="1">
        <f t="array" ref="L16">fn비고(E16,F16)</f>
        <v/>
      </c>
    </row>
    <row r="17" spans="1:12" x14ac:dyDescent="0.3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104개월</v>
      </c>
      <c r="L17" s="1" t="str" cm="1">
        <f t="array" ref="L17">fn비고(E17,F17)</f>
        <v/>
      </c>
    </row>
    <row r="18" spans="1:12" x14ac:dyDescent="0.3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68개월</v>
      </c>
      <c r="L18" s="1" t="str" cm="1">
        <f t="array" ref="L18">fn비고(E18,F18)</f>
        <v/>
      </c>
    </row>
    <row r="19" spans="1:12" x14ac:dyDescent="0.3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65개월</v>
      </c>
      <c r="L19" s="1" t="str" cm="1">
        <f t="array" ref="L19">fn비고(E19,F19)</f>
        <v/>
      </c>
    </row>
    <row r="20" spans="1:12" x14ac:dyDescent="0.3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71개월</v>
      </c>
      <c r="L20" s="1" t="str" cm="1">
        <f t="array" ref="L20">fn비고(E20,F20)</f>
        <v/>
      </c>
    </row>
    <row r="21" spans="1:12" x14ac:dyDescent="0.3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90개월</v>
      </c>
      <c r="L21" s="1" t="str" cm="1">
        <f t="array" ref="L21">fn비고(E21,F21)</f>
        <v/>
      </c>
    </row>
    <row r="22" spans="1:12" x14ac:dyDescent="0.3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78개월</v>
      </c>
      <c r="L22" s="1" t="str" cm="1">
        <f t="array" ref="L22">fn비고(E22,F22)</f>
        <v/>
      </c>
    </row>
    <row r="23" spans="1:12" x14ac:dyDescent="0.3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67개월</v>
      </c>
      <c r="L23" s="1" t="str" cm="1">
        <f t="array" ref="L23">fn비고(E23,F23)</f>
        <v/>
      </c>
    </row>
    <row r="24" spans="1:12" x14ac:dyDescent="0.3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91개월</v>
      </c>
      <c r="L24" s="1" t="str" cm="1">
        <f t="array" ref="L24">fn비고(E24,F24)</f>
        <v/>
      </c>
    </row>
    <row r="25" spans="1:12" x14ac:dyDescent="0.3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77개월</v>
      </c>
      <c r="L25" s="1" t="str" cm="1">
        <f t="array" ref="L25">fn비고(E25,F25)</f>
        <v/>
      </c>
    </row>
    <row r="26" spans="1:12" x14ac:dyDescent="0.3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84개월</v>
      </c>
      <c r="L26" s="1" t="str" cm="1">
        <f t="array" ref="L26">fn비고(E26,F26)</f>
        <v/>
      </c>
    </row>
    <row r="27" spans="1:12" x14ac:dyDescent="0.3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113개월</v>
      </c>
      <c r="L27" s="1" t="str" cm="1">
        <f t="array" ref="L27">fn비고(E27,F27)</f>
        <v>15만원이상-여의도250,000</v>
      </c>
    </row>
    <row r="28" spans="1:12" x14ac:dyDescent="0.3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75개월</v>
      </c>
      <c r="L28" s="1" t="str" cm="1">
        <f t="array" ref="L28">fn비고(E28,F28)</f>
        <v/>
      </c>
    </row>
    <row r="29" spans="1:12" x14ac:dyDescent="0.3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73개월</v>
      </c>
      <c r="L29" s="1" t="str" cm="1">
        <f t="array" ref="L29">fn비고(E29,F29)</f>
        <v/>
      </c>
    </row>
    <row r="30" spans="1:12" x14ac:dyDescent="0.3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67개월</v>
      </c>
      <c r="L30" s="1" t="str" cm="1">
        <f t="array" ref="L30">fn비고(E30,F30)</f>
        <v>15만원이상-여의도210,000</v>
      </c>
    </row>
    <row r="31" spans="1:12" x14ac:dyDescent="0.3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76개월</v>
      </c>
      <c r="L31" s="1" t="str" cm="1">
        <f t="array" ref="L31">fn비고(E31,F31)</f>
        <v/>
      </c>
    </row>
    <row r="32" spans="1:12" x14ac:dyDescent="0.3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98개월</v>
      </c>
      <c r="L32" s="1" t="str" cm="1">
        <f t="array" ref="L32">fn비고(E32,F32)</f>
        <v/>
      </c>
    </row>
    <row r="33" spans="1:12" x14ac:dyDescent="0.3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123개월</v>
      </c>
      <c r="L33" s="1" t="str" cm="1">
        <f t="array" ref="L33">fn비고(E33,F33)</f>
        <v/>
      </c>
    </row>
    <row r="34" spans="1:12" x14ac:dyDescent="0.3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81개월</v>
      </c>
      <c r="L34" s="1" t="str" cm="1">
        <f t="array" ref="L34">fn비고(E34,F34)</f>
        <v>15만원이상-명동150,000</v>
      </c>
    </row>
    <row r="35" spans="1:12" x14ac:dyDescent="0.3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67개월</v>
      </c>
      <c r="L35" s="1" t="str" cm="1">
        <f t="array" ref="L35">fn비고(E35,F35)</f>
        <v/>
      </c>
    </row>
    <row r="37" spans="1:12" x14ac:dyDescent="0.3">
      <c r="A37" t="s">
        <v>58</v>
      </c>
    </row>
    <row r="38" spans="1:12" x14ac:dyDescent="0.3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3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3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 cm="1">
        <f t="array" ref="F40">AVERAGE(IF(($D$3:$D$35=$A40)*($F$3:$F$35&lt;&gt;MAX(($D$3:$D$35=$A40)*$F$3:$F$35)),$F$3:$F$35))</f>
        <v>109000</v>
      </c>
    </row>
    <row r="41" spans="1:12" x14ac:dyDescent="0.3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 cm="1">
        <f t="array" ref="F41">AVERAGE(IF(($D$3:$D$35=$A41)*($F$3:$F$35&lt;&gt;MAX(($D$3:$D$35=$A41)*($F$3:$F$35))),$F$3:$F$35))</f>
        <v>71000</v>
      </c>
    </row>
    <row r="42" spans="1:12" x14ac:dyDescent="0.3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 cm="1">
        <f t="array" ref="F42">AVERAGE(IF(($D$3:$D$35=$A42)*($F$3:$F$35&lt;&gt;MAX(($D$3:$D$35=$A42)*($F$3:$F$35))),$F$3:$F$35))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I9" sqref="I9"/>
    </sheetView>
  </sheetViews>
  <sheetFormatPr defaultRowHeight="16.5" x14ac:dyDescent="0.3"/>
  <cols>
    <col min="2" max="2" width="24.875" bestFit="1" customWidth="1"/>
    <col min="3" max="3" width="14.875" bestFit="1" customWidth="1"/>
    <col min="4" max="6" width="11.25" bestFit="1" customWidth="1"/>
    <col min="7" max="7" width="10.5" bestFit="1" customWidth="1"/>
    <col min="8" max="9" width="9.625" bestFit="1" customWidth="1"/>
    <col min="10" max="10" width="18" bestFit="1" customWidth="1"/>
  </cols>
  <sheetData>
    <row r="2" spans="2:7" x14ac:dyDescent="0.3">
      <c r="B2" s="59" t="s">
        <v>5</v>
      </c>
      <c r="C2" t="s">
        <v>78</v>
      </c>
    </row>
    <row r="4" spans="2:7" x14ac:dyDescent="0.3">
      <c r="D4" s="59" t="s">
        <v>4</v>
      </c>
    </row>
    <row r="5" spans="2:7" x14ac:dyDescent="0.3">
      <c r="B5" s="59" t="s">
        <v>72</v>
      </c>
      <c r="C5" s="59" t="s">
        <v>70</v>
      </c>
      <c r="D5" t="s">
        <v>12</v>
      </c>
      <c r="E5" t="s">
        <v>24</v>
      </c>
      <c r="F5" t="s">
        <v>16</v>
      </c>
      <c r="G5" t="s">
        <v>69</v>
      </c>
    </row>
    <row r="6" spans="2:7" x14ac:dyDescent="0.3">
      <c r="B6" t="s">
        <v>71</v>
      </c>
      <c r="D6" s="60"/>
      <c r="E6" s="60"/>
      <c r="F6" s="60"/>
      <c r="G6" s="60"/>
    </row>
    <row r="7" spans="2:7" x14ac:dyDescent="0.3">
      <c r="C7" t="s">
        <v>74</v>
      </c>
      <c r="D7" s="60">
        <v>143750</v>
      </c>
      <c r="E7" s="60">
        <v>83333.333333333328</v>
      </c>
      <c r="F7" s="60">
        <v>142500</v>
      </c>
      <c r="G7" s="60">
        <v>126818.18181818182</v>
      </c>
    </row>
    <row r="8" spans="2:7" x14ac:dyDescent="0.3">
      <c r="C8" t="s">
        <v>76</v>
      </c>
      <c r="D8" s="61">
        <v>2.9499999999999998E-2</v>
      </c>
      <c r="E8" s="61">
        <v>2.4666666666666667E-2</v>
      </c>
      <c r="F8" s="61">
        <v>2.1250000000000002E-2</v>
      </c>
      <c r="G8" s="61">
        <v>2.518181818181818E-2</v>
      </c>
    </row>
    <row r="9" spans="2:7" x14ac:dyDescent="0.3">
      <c r="B9" t="s">
        <v>73</v>
      </c>
      <c r="D9" s="60"/>
      <c r="E9" s="60"/>
      <c r="F9" s="60"/>
      <c r="G9" s="60"/>
    </row>
    <row r="10" spans="2:7" x14ac:dyDescent="0.3">
      <c r="C10" t="s">
        <v>74</v>
      </c>
      <c r="D10" s="60"/>
      <c r="E10" s="60">
        <v>110000</v>
      </c>
      <c r="F10" s="60">
        <v>166666.66666666666</v>
      </c>
      <c r="G10" s="60">
        <v>138333.33333333334</v>
      </c>
    </row>
    <row r="11" spans="2:7" x14ac:dyDescent="0.3">
      <c r="C11" t="s">
        <v>76</v>
      </c>
      <c r="D11" s="61"/>
      <c r="E11" s="61">
        <v>2.8000000000000001E-2</v>
      </c>
      <c r="F11" s="61">
        <v>0.02</v>
      </c>
      <c r="G11" s="61">
        <v>2.4000000000000004E-2</v>
      </c>
    </row>
    <row r="12" spans="2:7" x14ac:dyDescent="0.3">
      <c r="B12" t="s">
        <v>75</v>
      </c>
      <c r="D12" s="60">
        <v>143750</v>
      </c>
      <c r="E12" s="60">
        <v>96666.666666666672</v>
      </c>
      <c r="F12" s="60">
        <v>152857.14285714287</v>
      </c>
      <c r="G12" s="60">
        <v>130882.35294117648</v>
      </c>
    </row>
    <row r="13" spans="2:7" x14ac:dyDescent="0.3">
      <c r="B13" t="s">
        <v>77</v>
      </c>
      <c r="D13" s="61">
        <v>2.9499999999999998E-2</v>
      </c>
      <c r="E13" s="61">
        <v>2.6333333333333334E-2</v>
      </c>
      <c r="F13" s="61">
        <v>2.0714285714285713E-2</v>
      </c>
      <c r="G13" s="61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topLeftCell="A2" workbookViewId="0">
      <selection activeCell="L17" sqref="L17"/>
    </sheetView>
  </sheetViews>
  <sheetFormatPr defaultRowHeight="16.5" x14ac:dyDescent="0.3"/>
  <cols>
    <col min="1" max="1" width="1.875" customWidth="1"/>
    <col min="3" max="3" width="11.875" customWidth="1"/>
    <col min="6" max="6" width="11.375" bestFit="1" customWidth="1"/>
    <col min="7" max="7" width="12.375" bestFit="1" customWidth="1"/>
    <col min="9" max="9" width="13.5" bestFit="1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3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3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3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3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3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3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3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3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3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3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3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3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3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3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3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3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3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3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3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3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3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3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3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3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3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3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3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3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3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3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3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3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3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>
      <selection activeCell="I15" sqref="I15"/>
    </sheetView>
  </sheetViews>
  <sheetFormatPr defaultRowHeight="16.5" x14ac:dyDescent="0.3"/>
  <cols>
    <col min="2" max="2" width="19.375" customWidth="1"/>
  </cols>
  <sheetData>
    <row r="2" spans="2:4" x14ac:dyDescent="0.3">
      <c r="B2" t="s">
        <v>60</v>
      </c>
    </row>
    <row r="3" spans="2:4" x14ac:dyDescent="0.3">
      <c r="D3" t="s">
        <v>61</v>
      </c>
    </row>
    <row r="4" spans="2:4" x14ac:dyDescent="0.3">
      <c r="B4" s="6" t="s">
        <v>62</v>
      </c>
      <c r="C4" s="6" t="s">
        <v>63</v>
      </c>
      <c r="D4" s="6" t="s">
        <v>64</v>
      </c>
    </row>
    <row r="5" spans="2:4" x14ac:dyDescent="0.3">
      <c r="B5" s="1" t="s">
        <v>16</v>
      </c>
      <c r="C5" s="3">
        <v>21000</v>
      </c>
      <c r="D5" s="3">
        <v>29000</v>
      </c>
    </row>
    <row r="6" spans="2:4" x14ac:dyDescent="0.3">
      <c r="B6" s="1" t="s">
        <v>24</v>
      </c>
      <c r="C6" s="3">
        <v>13000</v>
      </c>
      <c r="D6" s="3">
        <v>26000</v>
      </c>
    </row>
    <row r="7" spans="2:4" x14ac:dyDescent="0.3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1" sqref="J31"/>
    </sheetView>
  </sheetViews>
  <sheetFormatPr defaultRowHeight="16.5" x14ac:dyDescent="0.3"/>
  <cols>
    <col min="1" max="1" width="2" customWidth="1"/>
    <col min="4" max="4" width="7.125" bestFit="1" customWidth="1"/>
    <col min="5" max="5" width="5.25" bestFit="1" customWidth="1"/>
    <col min="6" max="6" width="11.5" customWidth="1"/>
    <col min="9" max="9" width="12.125" customWidth="1"/>
  </cols>
  <sheetData>
    <row r="3" spans="2:9" x14ac:dyDescent="0.3">
      <c r="B3" t="s">
        <v>0</v>
      </c>
    </row>
    <row r="4" spans="2:9" x14ac:dyDescent="0.3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3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62">
        <v>2.8000000000000001E-2</v>
      </c>
      <c r="I5" s="22">
        <v>250000</v>
      </c>
    </row>
    <row r="6" spans="2:9" x14ac:dyDescent="0.3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62">
        <v>3.5999999999999997E-2</v>
      </c>
      <c r="I6" s="22">
        <v>150000</v>
      </c>
    </row>
    <row r="7" spans="2:9" x14ac:dyDescent="0.3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62">
        <v>0.02</v>
      </c>
      <c r="I7" s="22">
        <v>120000</v>
      </c>
    </row>
    <row r="8" spans="2:9" x14ac:dyDescent="0.3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62">
        <v>2.8000000000000001E-2</v>
      </c>
      <c r="I8" s="22">
        <v>50000</v>
      </c>
    </row>
    <row r="9" spans="2:9" x14ac:dyDescent="0.3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62">
        <v>2.5000000000000001E-2</v>
      </c>
      <c r="I9" s="22">
        <v>250000</v>
      </c>
    </row>
    <row r="10" spans="2:9" x14ac:dyDescent="0.3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62">
        <v>0.02</v>
      </c>
      <c r="I10" s="22">
        <v>250000</v>
      </c>
    </row>
    <row r="11" spans="2:9" x14ac:dyDescent="0.3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62">
        <v>2.8000000000000001E-2</v>
      </c>
      <c r="I11" s="22">
        <v>210000</v>
      </c>
    </row>
    <row r="12" spans="2:9" x14ac:dyDescent="0.3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62">
        <v>2.8000000000000001E-2</v>
      </c>
      <c r="I12" s="22">
        <v>120000</v>
      </c>
    </row>
    <row r="13" spans="2:9" x14ac:dyDescent="0.3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62">
        <v>0.02</v>
      </c>
      <c r="I13" s="22">
        <v>100000</v>
      </c>
    </row>
    <row r="14" spans="2:9" x14ac:dyDescent="0.3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62">
        <v>2.9000000000000001E-2</v>
      </c>
      <c r="I14" s="22">
        <v>80000</v>
      </c>
    </row>
    <row r="15" spans="2:9" x14ac:dyDescent="0.3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62">
        <v>2.3E-2</v>
      </c>
      <c r="I15" s="22">
        <v>70000</v>
      </c>
    </row>
    <row r="16" spans="2:9" x14ac:dyDescent="0.3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62" t="s">
        <v>66</v>
      </c>
      <c r="I16" s="22">
        <v>50000</v>
      </c>
    </row>
    <row r="17" spans="2:9" x14ac:dyDescent="0.3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62">
        <v>3.3000000000000002E-2</v>
      </c>
      <c r="I17" s="22">
        <v>50000</v>
      </c>
    </row>
    <row r="18" spans="2:9" x14ac:dyDescent="0.3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62">
        <v>2.9000000000000001E-2</v>
      </c>
      <c r="I18" s="22">
        <v>150000</v>
      </c>
    </row>
    <row r="19" spans="2:9" x14ac:dyDescent="0.3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62">
        <v>2.8000000000000001E-2</v>
      </c>
      <c r="I19" s="22">
        <v>150000</v>
      </c>
    </row>
    <row r="20" spans="2:9" x14ac:dyDescent="0.3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62">
        <v>2.1999999999999999E-2</v>
      </c>
      <c r="I20" s="22">
        <v>120000</v>
      </c>
    </row>
    <row r="21" spans="2:9" x14ac:dyDescent="0.3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62">
        <v>0.03</v>
      </c>
      <c r="I21" s="22">
        <v>120000</v>
      </c>
    </row>
    <row r="22" spans="2:9" x14ac:dyDescent="0.3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62">
        <v>2.8000000000000001E-2</v>
      </c>
      <c r="I22" s="22">
        <v>100000</v>
      </c>
    </row>
    <row r="23" spans="2:9" x14ac:dyDescent="0.3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62">
        <v>0.02</v>
      </c>
      <c r="I23" s="22">
        <v>90000</v>
      </c>
    </row>
    <row r="24" spans="2:9" x14ac:dyDescent="0.3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62">
        <v>2.1000000000000001E-2</v>
      </c>
      <c r="I24" s="22">
        <v>80000</v>
      </c>
    </row>
    <row r="25" spans="2:9" x14ac:dyDescent="0.3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62">
        <v>0.02</v>
      </c>
      <c r="I25" s="22">
        <v>70000</v>
      </c>
    </row>
    <row r="26" spans="2:9" x14ac:dyDescent="0.3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62">
        <v>2.1000000000000001E-2</v>
      </c>
      <c r="I26" s="22">
        <v>10000</v>
      </c>
    </row>
    <row r="27" spans="2:9" x14ac:dyDescent="0.3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62">
        <v>0.03</v>
      </c>
      <c r="I27" s="22">
        <v>270000</v>
      </c>
    </row>
    <row r="28" spans="2:9" x14ac:dyDescent="0.3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62" t="s">
        <v>66</v>
      </c>
      <c r="I28" s="22">
        <v>150000</v>
      </c>
    </row>
    <row r="29" spans="2:9" x14ac:dyDescent="0.3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62">
        <v>0.02</v>
      </c>
      <c r="I29" s="22">
        <v>150000</v>
      </c>
    </row>
    <row r="30" spans="2:9" x14ac:dyDescent="0.3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62">
        <v>2.3E-2</v>
      </c>
      <c r="I30" s="22">
        <v>120000</v>
      </c>
    </row>
  </sheetData>
  <phoneticPr fontId="1" type="noConversion"/>
  <conditionalFormatting sqref="I5:I30"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6.5" x14ac:dyDescent="0.3"/>
  <cols>
    <col min="1" max="1" width="4.125" customWidth="1"/>
    <col min="5" max="5" width="5.25" bestFit="1" customWidth="1"/>
    <col min="6" max="6" width="11.125" bestFit="1" customWidth="1"/>
    <col min="9" max="9" width="11.375" customWidth="1"/>
  </cols>
  <sheetData>
    <row r="2" spans="2:9" x14ac:dyDescent="0.3">
      <c r="B2" t="s">
        <v>0</v>
      </c>
    </row>
    <row r="3" spans="2:9" x14ac:dyDescent="0.3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3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3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3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3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3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3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3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3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3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3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3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3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3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3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3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3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3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3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3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3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3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3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3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3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3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3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142875</xdr:colOff>
                <xdr:row>0</xdr:row>
                <xdr:rowOff>76200</xdr:rowOff>
              </from>
              <to>
                <xdr:col>8</xdr:col>
                <xdr:colOff>733425</xdr:colOff>
                <xdr:row>1</xdr:row>
                <xdr:rowOff>152400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김수민</cp:lastModifiedBy>
  <dcterms:created xsi:type="dcterms:W3CDTF">2023-08-09T00:13:15Z</dcterms:created>
  <dcterms:modified xsi:type="dcterms:W3CDTF">2026-03-13T13:49:42Z</dcterms:modified>
</cp:coreProperties>
</file>