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 codeName="{0730EB3F-75F1-03CD-C966-41DC9FD4AD36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seung\Downloads\2025_기출문제집_컴활1급실기_학습자료_241206 update\2025_기출문제집_컴활1급실기_학습자료_241206 update\02 최신기출유형\01회\"/>
    </mc:Choice>
  </mc:AlternateContent>
  <xr:revisionPtr revIDLastSave="0" documentId="13_ncr:1_{3C79D62C-F7CB-4852-80B5-7F4DBE05C71B}" xr6:coauthVersionLast="47" xr6:coauthVersionMax="47" xr10:uidLastSave="{00000000-0000-0000-0000-000000000000}"/>
  <bookViews>
    <workbookView xWindow="4068" yWindow="396" windowWidth="23040" windowHeight="12120" activeTab="2" xr2:uid="{812066B2-97CF-4D81-BA16-AB7A7A7E7780}"/>
  </bookViews>
  <sheets>
    <sheet name="기본작업-1" sheetId="1" r:id="rId1"/>
    <sheet name="기본작업-2" sheetId="2" r:id="rId2"/>
    <sheet name="계산작업" sheetId="3" r:id="rId3"/>
    <sheet name="분석작업-1" sheetId="4" r:id="rId4"/>
    <sheet name="분석작업-2" sheetId="5" r:id="rId5"/>
    <sheet name="기타작업-1" sheetId="6" r:id="rId6"/>
    <sheet name="기타작업-2" sheetId="7" r:id="rId7"/>
    <sheet name="기타작업-3" sheetId="8" r:id="rId8"/>
  </sheets>
  <functionGroups builtInGroupCount="19"/>
  <definedNames>
    <definedName name="_xlnm._FilterDatabase" localSheetId="0" hidden="1">'기본작업-1'!$A$2:$I$25</definedName>
    <definedName name="_xlnm._FilterDatabase" localSheetId="4" hidden="1">'분석작업-2'!$B$4:$I$37</definedName>
    <definedName name="_xleta.IF" hidden="1" xlm="1">#NAME?</definedName>
    <definedName name="_xleta.MATCH" hidden="1" xlm="1">#NAME?</definedName>
    <definedName name="_xlnm.Criteria" localSheetId="0">'기본작업-1'!$A$27:$A$28</definedName>
    <definedName name="_xlnm.Extract" localSheetId="0">'기본작업-1'!$A$30:$I$30</definedName>
    <definedName name="_xlnm.Print_Area" localSheetId="1">'기본작업-2'!$A$2:$I$25,'기본작업-2'!$A$28:$I$38</definedName>
  </definedNames>
  <calcPr calcId="191029"/>
  <pivotCaches>
    <pivotCache cacheId="0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U7" i="3" l="1" a="1"/>
  <c r="U7" i="3"/>
  <c r="U8" i="3" a="1"/>
  <c r="U8" i="3"/>
  <c r="U9" i="3" a="1"/>
  <c r="U9" i="3" s="1"/>
  <c r="U6" i="3" a="1"/>
  <c r="U6" i="3" s="1"/>
  <c r="R7" i="3" a="1"/>
  <c r="R7" i="3" s="1"/>
  <c r="R8" i="3" a="1"/>
  <c r="R8" i="3" s="1"/>
  <c r="R9" i="3" a="1"/>
  <c r="R9" i="3"/>
  <c r="R6" i="3" a="1"/>
  <c r="R6" i="3" s="1"/>
  <c r="N4" i="3" a="1"/>
  <c r="N4" i="3" s="1"/>
  <c r="N5" i="3" a="1"/>
  <c r="N5" i="3" s="1"/>
  <c r="N6" i="3" a="1"/>
  <c r="N6" i="3" s="1"/>
  <c r="N7" i="3" a="1"/>
  <c r="N7" i="3"/>
  <c r="N8" i="3" a="1"/>
  <c r="N8" i="3"/>
  <c r="N9" i="3" a="1"/>
  <c r="N9" i="3"/>
  <c r="N10" i="3" a="1"/>
  <c r="N10" i="3"/>
  <c r="N11" i="3" a="1"/>
  <c r="N11" i="3" s="1"/>
  <c r="N12" i="3" a="1"/>
  <c r="N12" i="3" s="1"/>
  <c r="N13" i="3" a="1"/>
  <c r="N13" i="3" s="1"/>
  <c r="N14" i="3" a="1"/>
  <c r="N14" i="3" s="1"/>
  <c r="N15" i="3" a="1"/>
  <c r="N15" i="3"/>
  <c r="N16" i="3" a="1"/>
  <c r="N16" i="3"/>
  <c r="N17" i="3" a="1"/>
  <c r="N17" i="3"/>
  <c r="N18" i="3" a="1"/>
  <c r="N18" i="3"/>
  <c r="N19" i="3" a="1"/>
  <c r="N19" i="3"/>
  <c r="N20" i="3" a="1"/>
  <c r="N20" i="3" s="1"/>
  <c r="N21" i="3" a="1"/>
  <c r="N21" i="3" s="1"/>
  <c r="N22" i="3" a="1"/>
  <c r="N22" i="3" s="1"/>
  <c r="N23" i="3" a="1"/>
  <c r="N23" i="3"/>
  <c r="N24" i="3" a="1"/>
  <c r="N24" i="3"/>
  <c r="N25" i="3" a="1"/>
  <c r="N25" i="3"/>
  <c r="N26" i="3" a="1"/>
  <c r="N26" i="3"/>
  <c r="N27" i="3" a="1"/>
  <c r="N27" i="3"/>
  <c r="N28" i="3" a="1"/>
  <c r="N28" i="3" s="1"/>
  <c r="N29" i="3" a="1"/>
  <c r="N29" i="3" s="1"/>
  <c r="N30" i="3" a="1"/>
  <c r="N30" i="3" s="1"/>
  <c r="N31" i="3" a="1"/>
  <c r="N31" i="3"/>
  <c r="N32" i="3" a="1"/>
  <c r="N32" i="3" s="1"/>
  <c r="N33" i="3" a="1"/>
  <c r="N33" i="3"/>
  <c r="N34" i="3" a="1"/>
  <c r="N34" i="3"/>
  <c r="N35" i="3" a="1"/>
  <c r="N35" i="3" s="1"/>
  <c r="N36" i="3" a="1"/>
  <c r="N36" i="3" s="1"/>
  <c r="N37" i="3" a="1"/>
  <c r="N37" i="3" s="1"/>
  <c r="N38" i="3" a="1"/>
  <c r="N38" i="3" s="1"/>
  <c r="N39" i="3" a="1"/>
  <c r="N39" i="3"/>
  <c r="N40" i="3" a="1"/>
  <c r="N40" i="3"/>
  <c r="N41" i="3" a="1"/>
  <c r="N41" i="3"/>
  <c r="N42" i="3" a="1"/>
  <c r="N42" i="3"/>
  <c r="N43" i="3" a="1"/>
  <c r="N43" i="3" s="1"/>
  <c r="N44" i="3" a="1"/>
  <c r="N44" i="3" s="1"/>
  <c r="N45" i="3" a="1"/>
  <c r="N45" i="3" s="1"/>
  <c r="N46" i="3" a="1"/>
  <c r="N46" i="3" s="1"/>
  <c r="N47" i="3" a="1"/>
  <c r="N47" i="3" s="1"/>
  <c r="N48" i="3" a="1"/>
  <c r="N48" i="3"/>
  <c r="N49" i="3" a="1"/>
  <c r="N49" i="3"/>
  <c r="N50" i="3" a="1"/>
  <c r="N50" i="3" s="1"/>
  <c r="N51" i="3" a="1"/>
  <c r="N51" i="3" s="1"/>
  <c r="N52" i="3" a="1"/>
  <c r="N52" i="3" s="1"/>
  <c r="N53" i="3" a="1"/>
  <c r="N53" i="3" s="1"/>
  <c r="N54" i="3" a="1"/>
  <c r="N54" i="3" s="1"/>
  <c r="N55" i="3" a="1"/>
  <c r="N55" i="3"/>
  <c r="N56" i="3" a="1"/>
  <c r="N56" i="3"/>
  <c r="N57" i="3" a="1"/>
  <c r="N57" i="3" s="1"/>
  <c r="N58" i="3" a="1"/>
  <c r="N58" i="3" s="1"/>
  <c r="N59" i="3" a="1"/>
  <c r="N59" i="3" s="1"/>
  <c r="N60" i="3" a="1"/>
  <c r="N60" i="3" s="1"/>
  <c r="N61" i="3" a="1"/>
  <c r="N61" i="3" s="1"/>
  <c r="N62" i="3" a="1"/>
  <c r="N62" i="3" s="1"/>
  <c r="N63" i="3" a="1"/>
  <c r="N63" i="3"/>
  <c r="N64" i="3" a="1"/>
  <c r="N64" i="3" s="1"/>
  <c r="N65" i="3" a="1"/>
  <c r="N65" i="3" s="1"/>
  <c r="N66" i="3" a="1"/>
  <c r="N66" i="3" s="1"/>
  <c r="N3" i="3" a="1"/>
  <c r="N3" i="3" s="1"/>
  <c r="F41" i="3" a="1"/>
  <c r="F41" i="3" s="1"/>
  <c r="F42" i="3" a="1"/>
  <c r="F42" i="3" s="1"/>
  <c r="F40" i="3" a="1"/>
  <c r="F40" i="3" s="1"/>
  <c r="J4" i="3"/>
  <c r="J5" i="3"/>
  <c r="J6" i="3"/>
  <c r="J7" i="3"/>
  <c r="J8" i="3"/>
  <c r="J9" i="3"/>
  <c r="J10" i="3"/>
  <c r="J11" i="3"/>
  <c r="J12" i="3"/>
  <c r="J13" i="3"/>
  <c r="J14" i="3"/>
  <c r="J15" i="3"/>
  <c r="J16" i="3"/>
  <c r="J17" i="3"/>
  <c r="J18" i="3"/>
  <c r="J19" i="3"/>
  <c r="J20" i="3"/>
  <c r="J21" i="3"/>
  <c r="J22" i="3"/>
  <c r="J23" i="3"/>
  <c r="J24" i="3"/>
  <c r="J25" i="3"/>
  <c r="J26" i="3"/>
  <c r="J27" i="3"/>
  <c r="J28" i="3"/>
  <c r="J29" i="3"/>
  <c r="J30" i="3"/>
  <c r="J31" i="3"/>
  <c r="J32" i="3"/>
  <c r="J33" i="3"/>
  <c r="J34" i="3"/>
  <c r="J35" i="3"/>
  <c r="J3" i="3"/>
  <c r="A28" i="1"/>
  <c r="K4" i="3"/>
  <c r="K5" i="3"/>
  <c r="K6" i="3"/>
  <c r="K7" i="3"/>
  <c r="K8" i="3"/>
  <c r="K9" i="3"/>
  <c r="K10" i="3"/>
  <c r="K11" i="3"/>
  <c r="K12" i="3"/>
  <c r="K13" i="3"/>
  <c r="K14" i="3"/>
  <c r="K15" i="3"/>
  <c r="K16" i="3"/>
  <c r="K17" i="3"/>
  <c r="K18" i="3"/>
  <c r="K19" i="3"/>
  <c r="K20" i="3"/>
  <c r="K21" i="3"/>
  <c r="K22" i="3"/>
  <c r="K23" i="3"/>
  <c r="K24" i="3"/>
  <c r="K25" i="3"/>
  <c r="K26" i="3"/>
  <c r="K27" i="3"/>
  <c r="K28" i="3"/>
  <c r="K29" i="3"/>
  <c r="K30" i="3"/>
  <c r="K31" i="3"/>
  <c r="K32" i="3"/>
  <c r="K33" i="3"/>
  <c r="K34" i="3"/>
  <c r="K35" i="3"/>
  <c r="K3" i="3"/>
  <c r="I4" i="3"/>
  <c r="I5" i="3"/>
  <c r="I6" i="3"/>
  <c r="I7" i="3"/>
  <c r="I8" i="3"/>
  <c r="I9" i="3"/>
  <c r="I10" i="3"/>
  <c r="I11" i="3"/>
  <c r="I12" i="3"/>
  <c r="I13" i="3"/>
  <c r="I14" i="3"/>
  <c r="I15" i="3"/>
  <c r="I16" i="3"/>
  <c r="I17" i="3"/>
  <c r="I18" i="3"/>
  <c r="I19" i="3"/>
  <c r="I20" i="3"/>
  <c r="I21" i="3"/>
  <c r="I22" i="3"/>
  <c r="I23" i="3"/>
  <c r="I24" i="3"/>
  <c r="I25" i="3"/>
  <c r="I26" i="3"/>
  <c r="I27" i="3"/>
  <c r="I28" i="3"/>
  <c r="I29" i="3"/>
  <c r="I30" i="3"/>
  <c r="I31" i="3"/>
  <c r="I32" i="3"/>
  <c r="I33" i="3"/>
  <c r="I34" i="3"/>
  <c r="I35" i="3"/>
  <c r="I3" i="3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72B1C80A-D731-4F73-A183-2EA94F919EDC}" name="MS Access Database_Query" type="1" refreshedVersion="8" background="1">
    <dbPr connection="DSN=MS Access Database;DBQ=C:\Users\seung\Downloads\2025_기출문제집_컴활1급실기_학습자료_241206 update\2025_기출문제집_컴활1급실기_학습자료_241206 update\02 최신기출유형\01회\저축현황.accdb;DefaultDir=C:\Users\seung\Downloads\2025_기출문제집_컴활1급실기_학습자료_241206 update\2025_기출문제집_컴활1급실기_학습자료_241206 update\02 최신기출유형\01회;DriverId=25;FIL=MS Access;MaxBufferSize=2048;PageTimeout=5;" command="SELECT 가입자별저축.가입시간, 가입자별저축.상품종류, 가입자별저축.지점명, 가입자별저축.월불입액, 가입자별저축.연이율_x000d__x000a_FROM 가입자별저축 가입자별저축"/>
  </connection>
</connections>
</file>

<file path=xl/sharedStrings.xml><?xml version="1.0" encoding="utf-8"?>
<sst xmlns="http://schemas.openxmlformats.org/spreadsheetml/2006/main" count="959" uniqueCount="84">
  <si>
    <t>[표1]</t>
  </si>
  <si>
    <t>가입자명</t>
  </si>
  <si>
    <t>성별</t>
  </si>
  <si>
    <t>가입년월일</t>
  </si>
  <si>
    <t>상품종류</t>
  </si>
  <si>
    <t>지점명</t>
  </si>
  <si>
    <t>월불입액</t>
  </si>
  <si>
    <t>납입시점</t>
  </si>
  <si>
    <t>연이율</t>
  </si>
  <si>
    <t>만기금액</t>
  </si>
  <si>
    <t>송민규</t>
  </si>
  <si>
    <t>남</t>
  </si>
  <si>
    <t>청약예금</t>
  </si>
  <si>
    <t>명동</t>
  </si>
  <si>
    <t>월초</t>
  </si>
  <si>
    <t>김선재</t>
  </si>
  <si>
    <t>정기적금</t>
  </si>
  <si>
    <t>강남</t>
  </si>
  <si>
    <t>월말</t>
  </si>
  <si>
    <t>이가영</t>
  </si>
  <si>
    <t>여</t>
  </si>
  <si>
    <t>여의도</t>
  </si>
  <si>
    <t>민태희</t>
  </si>
  <si>
    <t>김은창</t>
  </si>
  <si>
    <t>청약저축</t>
  </si>
  <si>
    <t>전호식</t>
  </si>
  <si>
    <t>오현주</t>
  </si>
  <si>
    <t>조애라</t>
  </si>
  <si>
    <t>합정</t>
  </si>
  <si>
    <t>최규현</t>
  </si>
  <si>
    <t>장진구</t>
  </si>
  <si>
    <t>김우석</t>
  </si>
  <si>
    <t>진혜영</t>
  </si>
  <si>
    <t>이윤희</t>
  </si>
  <si>
    <t>정석현</t>
  </si>
  <si>
    <t>함성민</t>
  </si>
  <si>
    <t>선주대</t>
  </si>
  <si>
    <t>우연희</t>
  </si>
  <si>
    <t>문태진</t>
  </si>
  <si>
    <t>이현애</t>
  </si>
  <si>
    <t>김희아</t>
  </si>
  <si>
    <t>조남수</t>
  </si>
  <si>
    <t>원준연</t>
  </si>
  <si>
    <t>정만호</t>
  </si>
  <si>
    <t>[표2]</t>
  </si>
  <si>
    <t>최준태</t>
  </si>
  <si>
    <t>박철진</t>
  </si>
  <si>
    <t>김성진</t>
  </si>
  <si>
    <t>장재현</t>
  </si>
  <si>
    <t>이재현</t>
  </si>
  <si>
    <t>이현정</t>
  </si>
  <si>
    <t>김상태</t>
  </si>
  <si>
    <t>박경희</t>
  </si>
  <si>
    <t>이선호</t>
  </si>
  <si>
    <t>김주석</t>
  </si>
  <si>
    <t>계약기간(월)</t>
  </si>
  <si>
    <t>총납입개월수</t>
  </si>
  <si>
    <t>비고</t>
  </si>
  <si>
    <t>[표2] 연이율</t>
  </si>
  <si>
    <t>평균</t>
  </si>
  <si>
    <t>저축현황</t>
  </si>
  <si>
    <t>(단위:천원)</t>
  </si>
  <si>
    <t>연도</t>
  </si>
  <si>
    <t>상반기</t>
  </si>
  <si>
    <t>하반기</t>
  </si>
  <si>
    <t>가입일</t>
  </si>
  <si>
    <t>무이자</t>
  </si>
  <si>
    <t>조건</t>
    <phoneticPr fontId="1" type="noConversion"/>
  </si>
  <si>
    <t>총합계</t>
  </si>
  <si>
    <t>전체 평균 : 월불입액</t>
  </si>
  <si>
    <t>평균 : 월불입액</t>
  </si>
  <si>
    <t>전체 평균 : 연이율</t>
  </si>
  <si>
    <t>평균 : 연이율</t>
  </si>
  <si>
    <t>값</t>
  </si>
  <si>
    <t>가입시간2</t>
  </si>
  <si>
    <t>오후</t>
  </si>
  <si>
    <t>오전</t>
  </si>
  <si>
    <t>(다중 항목)</t>
  </si>
  <si>
    <t>일련번호</t>
    <phoneticPr fontId="1" type="noConversion"/>
  </si>
  <si>
    <t>사용승인일</t>
    <phoneticPr fontId="1" type="noConversion"/>
  </si>
  <si>
    <t>면적</t>
    <phoneticPr fontId="1" type="noConversion"/>
  </si>
  <si>
    <t>text, sum과 &amp;를 이용한 배열수식</t>
    <phoneticPr fontId="1" type="noConversion"/>
  </si>
  <si>
    <t>작은 게 1번</t>
    <phoneticPr fontId="1" type="noConversion"/>
  </si>
  <si>
    <t>큰 게 1번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</si>
</sst>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2" formatCode="_-&quot;₩&quot;* #,##0_-;\-&quot;₩&quot;* #,##0_-;_-&quot;₩&quot;* &quot;-&quot;_-;_-@_-"/>
    <numFmt numFmtId="41" formatCode="_-* #,##0_-;\-* #,##0_-;_-* &quot;-&quot;_-;_-@_-"/>
    <numFmt numFmtId="176" formatCode="0.0%"/>
    <numFmt numFmtId="177" formatCode="&quot;₩&quot;#,##0"/>
    <numFmt numFmtId="178" formatCode="General&quot;년 이상&quot;"/>
    <numFmt numFmtId="179" formatCode="General&quot;년 미만&quot;"/>
    <numFmt numFmtId="180" formatCode="[Red][&gt;=0.035]\★0.0%;[Blue][&gt;=0.025]\☆0.0%;0.0%;\※"/>
  </numFmts>
  <fonts count="4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rgb="FF000000"/>
      <name val="맑은 고딕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70C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</cellStyleXfs>
  <cellXfs count="32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41" fontId="0" fillId="0" borderId="1" xfId="0" applyNumberFormat="1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42" fontId="0" fillId="0" borderId="1" xfId="0" applyNumberForma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177" fontId="0" fillId="0" borderId="1" xfId="2" applyNumberFormat="1" applyFont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178" fontId="0" fillId="2" borderId="3" xfId="0" applyNumberFormat="1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179" fontId="0" fillId="2" borderId="6" xfId="0" applyNumberFormat="1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176" fontId="0" fillId="0" borderId="6" xfId="0" applyNumberFormat="1" applyBorder="1" applyAlignment="1">
      <alignment horizontal="center" vertical="center"/>
    </xf>
    <xf numFmtId="176" fontId="0" fillId="0" borderId="7" xfId="0" applyNumberFormat="1" applyBorder="1" applyAlignment="1">
      <alignment horizontal="center" vertical="center"/>
    </xf>
    <xf numFmtId="42" fontId="0" fillId="0" borderId="6" xfId="2" applyFont="1" applyBorder="1" applyAlignment="1">
      <alignment horizontal="center" vertical="center"/>
    </xf>
    <xf numFmtId="0" fontId="0" fillId="0" borderId="1" xfId="0" applyBorder="1" applyAlignment="1">
      <alignment horizontal="right" vertical="center"/>
    </xf>
    <xf numFmtId="41" fontId="0" fillId="3" borderId="1" xfId="0" applyNumberFormat="1" applyFill="1" applyBorder="1" applyAlignment="1">
      <alignment horizontal="center" vertical="center"/>
    </xf>
    <xf numFmtId="41" fontId="0" fillId="4" borderId="1" xfId="0" applyNumberFormat="1" applyFill="1" applyBorder="1" applyAlignment="1">
      <alignment horizontal="center" vertical="center"/>
    </xf>
    <xf numFmtId="41" fontId="0" fillId="0" borderId="1" xfId="1" applyFont="1" applyBorder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pivotButton="1">
      <alignment vertical="center"/>
    </xf>
    <xf numFmtId="41" fontId="0" fillId="0" borderId="0" xfId="0" applyNumberFormat="1">
      <alignment vertical="center"/>
    </xf>
    <xf numFmtId="10" fontId="0" fillId="0" borderId="0" xfId="0" applyNumberFormat="1">
      <alignment vertical="center"/>
    </xf>
    <xf numFmtId="180" fontId="0" fillId="0" borderId="1" xfId="0" applyNumberFormat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14" fontId="0" fillId="0" borderId="0" xfId="0" applyNumberFormat="1">
      <alignment vertical="center"/>
    </xf>
    <xf numFmtId="14" fontId="0" fillId="0" borderId="1" xfId="0" applyNumberFormat="1" applyBorder="1">
      <alignment vertical="center"/>
    </xf>
    <xf numFmtId="0" fontId="0" fillId="0" borderId="1" xfId="0" applyBorder="1">
      <alignment vertical="center"/>
    </xf>
  </cellXfs>
  <cellStyles count="3">
    <cellStyle name="쉼표 [0]" xfId="1" builtinId="6"/>
    <cellStyle name="통화 [0]" xfId="2" builtinId="7"/>
    <cellStyle name="표준" xfId="0" builtinId="0"/>
  </cellStyles>
  <dxfs count="3">
    <dxf>
      <fill>
        <patternFill patternType="solid">
          <fgColor rgb="FFFF0000"/>
          <bgColor rgb="FF000000"/>
        </patternFill>
      </fill>
    </dxf>
    <dxf>
      <fill>
        <patternFill patternType="solid">
          <fgColor rgb="FF0070C0"/>
          <bgColor rgb="FF000000"/>
        </patternFill>
      </fill>
    </dxf>
    <dxf>
      <font>
        <b/>
        <i val="0"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microsoft.com/office/2006/relationships/vbaProject" Target="vbaProject.bin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calcChain" Target="calcChain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jpeg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궁서" panose="02030600000101010101" pitchFamily="18" charset="-127"/>
                <a:ea typeface="궁서" panose="02030600000101010101" pitchFamily="18" charset="-127"/>
                <a:cs typeface="+mn-cs"/>
              </a:defRPr>
            </a:pPr>
            <a:r>
              <a:rPr lang="ko-KR" altLang="en-US" sz="2000">
                <a:latin typeface="궁서" panose="02030600000101010101" pitchFamily="18" charset="-127"/>
                <a:ea typeface="궁서" panose="02030600000101010101" pitchFamily="18" charset="-127"/>
              </a:rPr>
              <a:t>하반기 저축 현황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궁서" panose="02030600000101010101" pitchFamily="18" charset="-127"/>
              <a:ea typeface="궁서" panose="02030600000101010101" pitchFamily="18" charset="-127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'기타작업-1'!$D$4</c:f>
              <c:strCache>
                <c:ptCount val="1"/>
                <c:pt idx="0">
                  <c:v>하반기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F65-46B1-97C4-3D698980EB1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'기타작업-1'!$B$5:$B$7</c:f>
              <c:strCache>
                <c:ptCount val="3"/>
                <c:pt idx="0">
                  <c:v>정기적금</c:v>
                </c:pt>
                <c:pt idx="1">
                  <c:v>청약저축</c:v>
                </c:pt>
                <c:pt idx="2">
                  <c:v>청약예금</c:v>
                </c:pt>
              </c:strCache>
            </c:strRef>
          </c:cat>
          <c:val>
            <c:numRef>
              <c:f>'기타작업-1'!$D$5:$D$7</c:f>
              <c:numCache>
                <c:formatCode>_(* #,##0_);_(* \(#,##0\);_(* "-"_);_(@_)</c:formatCode>
                <c:ptCount val="3"/>
                <c:pt idx="0">
                  <c:v>29000</c:v>
                </c:pt>
                <c:pt idx="1">
                  <c:v>26000</c:v>
                </c:pt>
                <c:pt idx="2">
                  <c:v>22000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453-4EA4-8467-917AE68207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011065120"/>
        <c:axId val="2011071360"/>
      </c:barChart>
      <c:catAx>
        <c:axId val="20110651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011071360"/>
        <c:crosses val="autoZero"/>
        <c:auto val="1"/>
        <c:lblAlgn val="ctr"/>
        <c:lblOffset val="100"/>
        <c:noMultiLvlLbl val="0"/>
      </c:catAx>
      <c:valAx>
        <c:axId val="2011071360"/>
        <c:scaling>
          <c:orientation val="minMax"/>
          <c:max val="40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strRef>
              <c:f>'기타작업-1'!$D$3</c:f>
              <c:strCache>
                <c:ptCount val="1"/>
                <c:pt idx="0">
                  <c:v>(단위:천원)</c:v>
                </c:pt>
              </c:strCache>
            </c:strRef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eaVert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011065120"/>
        <c:crosses val="autoZero"/>
        <c:crossBetween val="between"/>
        <c:majorUnit val="10000"/>
      </c:valAx>
      <c:spPr>
        <a:blipFill>
          <a:blip xmlns:r="http://schemas.openxmlformats.org/officeDocument/2006/relationships" r:embed="rId3"/>
          <a:tile tx="0" ty="0" sx="100000" sy="100000" flip="none" algn="tl"/>
        </a:blipFill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>
      <a:outerShdw blurRad="50800" dist="38100" dir="2700000" algn="tl" rotWithShape="0">
        <a:prstClr val="black">
          <a:alpha val="40000"/>
        </a:prstClr>
      </a:outerShd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586739</xdr:colOff>
      <xdr:row>7</xdr:row>
      <xdr:rowOff>184784</xdr:rowOff>
    </xdr:from>
    <xdr:to>
      <xdr:col>6</xdr:col>
      <xdr:colOff>586739</xdr:colOff>
      <xdr:row>21</xdr:row>
      <xdr:rowOff>163829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91693482-DD29-468D-A7FF-89A7948E326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0</xdr:colOff>
          <xdr:row>0</xdr:row>
          <xdr:rowOff>0</xdr:rowOff>
        </xdr:from>
        <xdr:to>
          <xdr:col>7</xdr:col>
          <xdr:colOff>0</xdr:colOff>
          <xdr:row>2</xdr:row>
          <xdr:rowOff>0</xdr:rowOff>
        </xdr:to>
        <xdr:sp macro="" textlink="">
          <xdr:nvSpPr>
            <xdr:cNvPr id="9217" name="Button 1" hidden="1">
              <a:extLst>
                <a:ext uri="{63B3BB69-23CF-44E3-9099-C40C66FF867C}">
                  <a14:compatExt spid="_x0000_s9217"/>
                </a:ext>
                <a:ext uri="{FF2B5EF4-FFF2-40B4-BE49-F238E27FC236}">
                  <a16:creationId xmlns:a16="http://schemas.microsoft.com/office/drawing/2014/main" id="{00000000-0008-0000-0600-000001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서식적용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0</xdr:colOff>
          <xdr:row>0</xdr:row>
          <xdr:rowOff>0</xdr:rowOff>
        </xdr:from>
        <xdr:to>
          <xdr:col>9</xdr:col>
          <xdr:colOff>0</xdr:colOff>
          <xdr:row>2</xdr:row>
          <xdr:rowOff>0</xdr:rowOff>
        </xdr:to>
        <xdr:sp macro="" textlink="">
          <xdr:nvSpPr>
            <xdr:cNvPr id="9218" name="Button 2" hidden="1">
              <a:extLst>
                <a:ext uri="{63B3BB69-23CF-44E3-9099-C40C66FF867C}">
                  <a14:compatExt spid="_x0000_s9218"/>
                </a:ext>
                <a:ext uri="{FF2B5EF4-FFF2-40B4-BE49-F238E27FC236}">
                  <a16:creationId xmlns:a16="http://schemas.microsoft.com/office/drawing/2014/main" id="{00000000-0008-0000-0600-000002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아이콘보기</a:t>
              </a:r>
            </a:p>
          </xdr:txBody>
        </xdr:sp>
        <xdr:clientData fPrint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144780</xdr:colOff>
          <xdr:row>0</xdr:row>
          <xdr:rowOff>76200</xdr:rowOff>
        </xdr:from>
        <xdr:to>
          <xdr:col>8</xdr:col>
          <xdr:colOff>731520</xdr:colOff>
          <xdr:row>1</xdr:row>
          <xdr:rowOff>152400</xdr:rowOff>
        </xdr:to>
        <xdr:sp macro="" textlink="">
          <xdr:nvSpPr>
            <xdr:cNvPr id="8193" name="cmd가입자검색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7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양승영" refreshedDate="45831.441216666666" backgroundQuery="1" createdVersion="8" refreshedVersion="8" minRefreshableVersion="3" recordCount="33" xr:uid="{2B350B77-CD0A-484E-BA5C-2BD8EE153155}">
  <cacheSource type="external" connectionId="1"/>
  <cacheFields count="6">
    <cacheField name="가입시간" numFmtId="0" sqlType="11">
      <sharedItems containsSemiMixedTypes="0" containsNonDate="0" containsDate="1" containsString="0" minDate="1899-12-30T09:15:00" maxDate="1899-12-30T15:37:00" count="31">
        <d v="1899-12-30T09:15:00"/>
        <d v="1899-12-30T09:24:00"/>
        <d v="1899-12-30T09:30:00"/>
        <d v="1899-12-30T10:27:00"/>
        <d v="1899-12-30T10:32:00"/>
        <d v="1899-12-30T10:45:00"/>
        <d v="1899-12-30T10:50:00"/>
        <d v="1899-12-30T11:00:00"/>
        <d v="1899-12-30T11:05:00"/>
        <d v="1899-12-30T11:12:00"/>
        <d v="1899-12-30T11:15:00"/>
        <d v="1899-12-30T11:19:00"/>
        <d v="1899-12-30T11:26:00"/>
        <d v="1899-12-30T11:30:00"/>
        <d v="1899-12-30T11:35:00"/>
        <d v="1899-12-30T11:36:00"/>
        <d v="1899-12-30T11:40:00"/>
        <d v="1899-12-30T11:43:00"/>
        <d v="1899-12-30T11:47:00"/>
        <d v="1899-12-30T12:03:00"/>
        <d v="1899-12-30T12:15:00"/>
        <d v="1899-12-30T12:16:00"/>
        <d v="1899-12-30T12:17:00"/>
        <d v="1899-12-30T12:50:00"/>
        <d v="1899-12-30T13:05:00"/>
        <d v="1899-12-30T14:10:00"/>
        <d v="1899-12-30T14:35:00"/>
        <d v="1899-12-30T15:20:00"/>
        <d v="1899-12-30T15:29:00"/>
        <d v="1899-12-30T15:33:00"/>
        <d v="1899-12-30T15:37:00"/>
      </sharedItems>
      <fieldGroup par="5"/>
    </cacheField>
    <cacheField name="상품종류" numFmtId="0" sqlType="-9">
      <sharedItems count="3">
        <s v="정기적금"/>
        <s v="청약저축"/>
        <s v="청약예금"/>
      </sharedItems>
    </cacheField>
    <cacheField name="지점명" numFmtId="0" sqlType="-9">
      <sharedItems count="4">
        <s v="합정"/>
        <s v="여의도"/>
        <s v="강남"/>
        <s v="명동"/>
      </sharedItems>
    </cacheField>
    <cacheField name="월불입액" numFmtId="0" sqlType="8">
      <sharedItems containsSemiMixedTypes="0" containsString="0" containsNumber="1" containsInteger="1" minValue="10000" maxValue="270000" count="12">
        <n v="120000"/>
        <n v="250000"/>
        <n v="100000"/>
        <n v="90000"/>
        <n v="10000"/>
        <n v="50000"/>
        <n v="150000"/>
        <n v="75000"/>
        <n v="80000"/>
        <n v="270000"/>
        <n v="210000"/>
        <n v="70000"/>
      </sharedItems>
    </cacheField>
    <cacheField name="연이율" numFmtId="0" sqlType="8">
      <sharedItems containsSemiMixedTypes="0" containsString="0" containsNumber="1" minValue="0.02" maxValue="3.5999999999999997E-2" count="10">
        <n v="0.02"/>
        <n v="2.5000000000000001E-2"/>
        <n v="2.8000000000000001E-2"/>
        <n v="0.03"/>
        <n v="2.3E-2"/>
        <n v="2.9000000000000001E-2"/>
        <n v="2.1000000000000001E-2"/>
        <n v="2.1999999999999999E-2"/>
        <n v="3.5999999999999997E-2"/>
        <n v="3.3000000000000002E-2"/>
      </sharedItems>
    </cacheField>
    <cacheField name="가입시간2" numFmtId="0" databaseField="0">
      <fieldGroup base="0">
        <discretePr count="31"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1"/>
          <x v="1"/>
          <x v="1"/>
          <x v="1"/>
          <x v="1"/>
          <x v="1"/>
          <x v="1"/>
          <x v="1"/>
          <x v="1"/>
          <x v="1"/>
          <x v="1"/>
          <x v="1"/>
        </discretePr>
        <groupItems count="2">
          <s v="그룹1"/>
          <s v="그룹2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3">
  <r>
    <x v="0"/>
    <x v="0"/>
    <x v="0"/>
    <x v="0"/>
    <x v="0"/>
  </r>
  <r>
    <x v="1"/>
    <x v="0"/>
    <x v="1"/>
    <x v="1"/>
    <x v="1"/>
  </r>
  <r>
    <x v="2"/>
    <x v="0"/>
    <x v="2"/>
    <x v="0"/>
    <x v="0"/>
  </r>
  <r>
    <x v="3"/>
    <x v="1"/>
    <x v="3"/>
    <x v="2"/>
    <x v="2"/>
  </r>
  <r>
    <x v="4"/>
    <x v="0"/>
    <x v="3"/>
    <x v="3"/>
    <x v="0"/>
  </r>
  <r>
    <x v="5"/>
    <x v="2"/>
    <x v="3"/>
    <x v="0"/>
    <x v="3"/>
  </r>
  <r>
    <x v="5"/>
    <x v="1"/>
    <x v="2"/>
    <x v="0"/>
    <x v="4"/>
  </r>
  <r>
    <x v="6"/>
    <x v="1"/>
    <x v="2"/>
    <x v="4"/>
    <x v="4"/>
  </r>
  <r>
    <x v="7"/>
    <x v="0"/>
    <x v="1"/>
    <x v="5"/>
    <x v="0"/>
  </r>
  <r>
    <x v="8"/>
    <x v="2"/>
    <x v="2"/>
    <x v="6"/>
    <x v="3"/>
  </r>
  <r>
    <x v="9"/>
    <x v="2"/>
    <x v="1"/>
    <x v="7"/>
    <x v="5"/>
  </r>
  <r>
    <x v="10"/>
    <x v="2"/>
    <x v="3"/>
    <x v="6"/>
    <x v="2"/>
  </r>
  <r>
    <x v="11"/>
    <x v="1"/>
    <x v="1"/>
    <x v="0"/>
    <x v="2"/>
  </r>
  <r>
    <x v="12"/>
    <x v="1"/>
    <x v="3"/>
    <x v="2"/>
    <x v="2"/>
  </r>
  <r>
    <x v="13"/>
    <x v="2"/>
    <x v="1"/>
    <x v="8"/>
    <x v="5"/>
  </r>
  <r>
    <x v="14"/>
    <x v="1"/>
    <x v="3"/>
    <x v="8"/>
    <x v="6"/>
  </r>
  <r>
    <x v="15"/>
    <x v="1"/>
    <x v="0"/>
    <x v="5"/>
    <x v="2"/>
  </r>
  <r>
    <x v="16"/>
    <x v="2"/>
    <x v="0"/>
    <x v="5"/>
    <x v="3"/>
  </r>
  <r>
    <x v="17"/>
    <x v="0"/>
    <x v="2"/>
    <x v="6"/>
    <x v="0"/>
  </r>
  <r>
    <x v="18"/>
    <x v="2"/>
    <x v="2"/>
    <x v="9"/>
    <x v="3"/>
  </r>
  <r>
    <x v="19"/>
    <x v="0"/>
    <x v="3"/>
    <x v="0"/>
    <x v="7"/>
  </r>
  <r>
    <x v="20"/>
    <x v="2"/>
    <x v="0"/>
    <x v="6"/>
    <x v="8"/>
  </r>
  <r>
    <x v="20"/>
    <x v="0"/>
    <x v="1"/>
    <x v="2"/>
    <x v="0"/>
  </r>
  <r>
    <x v="21"/>
    <x v="0"/>
    <x v="0"/>
    <x v="0"/>
    <x v="0"/>
  </r>
  <r>
    <x v="22"/>
    <x v="0"/>
    <x v="1"/>
    <x v="1"/>
    <x v="0"/>
  </r>
  <r>
    <x v="23"/>
    <x v="1"/>
    <x v="3"/>
    <x v="4"/>
    <x v="6"/>
  </r>
  <r>
    <x v="24"/>
    <x v="2"/>
    <x v="0"/>
    <x v="1"/>
    <x v="2"/>
  </r>
  <r>
    <x v="25"/>
    <x v="1"/>
    <x v="1"/>
    <x v="10"/>
    <x v="2"/>
  </r>
  <r>
    <x v="26"/>
    <x v="0"/>
    <x v="3"/>
    <x v="11"/>
    <x v="0"/>
  </r>
  <r>
    <x v="27"/>
    <x v="1"/>
    <x v="1"/>
    <x v="11"/>
    <x v="4"/>
  </r>
  <r>
    <x v="28"/>
    <x v="0"/>
    <x v="2"/>
    <x v="6"/>
    <x v="0"/>
  </r>
  <r>
    <x v="29"/>
    <x v="2"/>
    <x v="3"/>
    <x v="6"/>
    <x v="5"/>
  </r>
  <r>
    <x v="30"/>
    <x v="1"/>
    <x v="1"/>
    <x v="5"/>
    <x v="9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CC6004FE-C70B-4303-B31F-24838A6F89BE}" name="피벗 테이블1" cacheId="0" dataOnRows="1" applyNumberFormats="0" applyBorderFormats="0" applyFontFormats="0" applyPatternFormats="0" applyAlignmentFormats="0" applyWidthHeightFormats="1" dataCaption="값" updatedVersion="8" minRefreshableVersion="3" useAutoFormatting="1" itemPrintTitles="1" createdVersion="8" indent="0" compact="0" outline="1" outlineData="1" compactData="0" multipleFieldFilters="0" fieldListSortAscending="1">
  <location ref="B4:G13" firstHeaderRow="1" firstDataRow="2" firstDataCol="2" rowPageCount="1" colPageCount="1"/>
  <pivotFields count="6">
    <pivotField compact="0" showAll="0">
      <items count="3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t="default"/>
      </items>
    </pivotField>
    <pivotField axis="axisCol" compact="0" showAll="0">
      <items count="4">
        <item x="2"/>
        <item x="1"/>
        <item x="0"/>
        <item t="default"/>
      </items>
    </pivotField>
    <pivotField axis="axisPage" compact="0" multipleItemSelectionAllowed="1" showAll="0">
      <items count="5">
        <item x="1"/>
        <item x="2"/>
        <item h="1" x="3"/>
        <item h="1" x="0"/>
        <item t="default"/>
      </items>
    </pivotField>
    <pivotField dataField="1" compact="0" showAll="0"/>
    <pivotField dataField="1" compact="0" showAll="0"/>
    <pivotField axis="axisRow" compact="0" showAll="0">
      <items count="3">
        <item n="오전" x="0"/>
        <item n="오후" x="1"/>
        <item t="default"/>
      </items>
    </pivotField>
  </pivotFields>
  <rowFields count="2">
    <field x="5"/>
    <field x="-2"/>
  </rowFields>
  <rowItems count="8">
    <i>
      <x/>
    </i>
    <i r="1">
      <x/>
    </i>
    <i r="1" i="1">
      <x v="1"/>
    </i>
    <i>
      <x v="1"/>
    </i>
    <i r="1">
      <x/>
    </i>
    <i r="1" i="1">
      <x v="1"/>
    </i>
    <i t="grand">
      <x/>
    </i>
    <i t="grand" i="1">
      <x/>
    </i>
  </rowItems>
  <colFields count="1">
    <field x="1"/>
  </colFields>
  <colItems count="4">
    <i>
      <x/>
    </i>
    <i>
      <x v="1"/>
    </i>
    <i>
      <x v="2"/>
    </i>
    <i t="grand">
      <x/>
    </i>
  </colItems>
  <pageFields count="1">
    <pageField fld="2" hier="-1"/>
  </pageFields>
  <dataFields count="2">
    <dataField name="평균 : 월불입액" fld="3" subtotal="average" baseField="0" baseItem="0" numFmtId="41"/>
    <dataField name="평균 : 연이율" fld="4" subtotal="average" baseField="0" baseItem="0" numFmtId="10"/>
  </dataFields>
  <pivotTableStyleInfo name="PivotStyleMedium3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Relationship Id="rId4" Type="http://schemas.openxmlformats.org/officeDocument/2006/relationships/ctrlProp" Target="../ctrlProps/ctrlProp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Relationship Id="rId4" Type="http://schemas.openxmlformats.org/officeDocument/2006/relationships/image" Target="../media/image2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98024-E910-4EAA-9219-EBBF627CA5CD}">
  <sheetPr codeName="Sheet2"/>
  <dimension ref="A1:I37"/>
  <sheetViews>
    <sheetView topLeftCell="A14" workbookViewId="0">
      <selection activeCell="A28" sqref="A28"/>
    </sheetView>
  </sheetViews>
  <sheetFormatPr defaultRowHeight="17.399999999999999" x14ac:dyDescent="0.4"/>
  <cols>
    <col min="3" max="3" width="12.8984375" customWidth="1"/>
    <col min="5" max="5" width="7.09765625" bestFit="1" customWidth="1"/>
    <col min="6" max="6" width="10.5" bestFit="1" customWidth="1"/>
    <col min="9" max="9" width="15.19921875" bestFit="1" customWidth="1"/>
  </cols>
  <sheetData>
    <row r="1" spans="1:9" x14ac:dyDescent="0.4">
      <c r="A1" t="s">
        <v>0</v>
      </c>
    </row>
    <row r="2" spans="1:9" x14ac:dyDescent="0.4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</row>
    <row r="3" spans="1:9" x14ac:dyDescent="0.4">
      <c r="A3" s="1" t="s">
        <v>10</v>
      </c>
      <c r="B3" s="1" t="s">
        <v>11</v>
      </c>
      <c r="C3" s="2">
        <v>43894</v>
      </c>
      <c r="D3" s="1" t="s">
        <v>12</v>
      </c>
      <c r="E3" s="1" t="s">
        <v>13</v>
      </c>
      <c r="F3" s="3">
        <v>120000</v>
      </c>
      <c r="G3" s="1" t="s">
        <v>14</v>
      </c>
      <c r="H3" s="4">
        <v>0.03</v>
      </c>
      <c r="I3" s="5">
        <v>16811000</v>
      </c>
    </row>
    <row r="4" spans="1:9" x14ac:dyDescent="0.4">
      <c r="A4" s="1" t="s">
        <v>15</v>
      </c>
      <c r="B4" s="1" t="s">
        <v>11</v>
      </c>
      <c r="C4" s="2">
        <v>43126</v>
      </c>
      <c r="D4" s="1" t="s">
        <v>16</v>
      </c>
      <c r="E4" s="1" t="s">
        <v>17</v>
      </c>
      <c r="F4" s="3">
        <v>150000</v>
      </c>
      <c r="G4" s="1" t="s">
        <v>18</v>
      </c>
      <c r="H4" s="4">
        <v>0.02</v>
      </c>
      <c r="I4" s="5">
        <v>19908000</v>
      </c>
    </row>
    <row r="5" spans="1:9" x14ac:dyDescent="0.4">
      <c r="A5" s="1" t="s">
        <v>19</v>
      </c>
      <c r="B5" s="1" t="s">
        <v>20</v>
      </c>
      <c r="C5" s="2">
        <v>43282</v>
      </c>
      <c r="D5" s="1" t="s">
        <v>16</v>
      </c>
      <c r="E5" s="1" t="s">
        <v>21</v>
      </c>
      <c r="F5" s="3">
        <v>50000</v>
      </c>
      <c r="G5" s="1" t="s">
        <v>14</v>
      </c>
      <c r="H5" s="4">
        <v>0.02</v>
      </c>
      <c r="I5" s="5">
        <v>6648000</v>
      </c>
    </row>
    <row r="6" spans="1:9" x14ac:dyDescent="0.4">
      <c r="A6" s="1" t="s">
        <v>22</v>
      </c>
      <c r="B6" s="1" t="s">
        <v>20</v>
      </c>
      <c r="C6" s="2">
        <v>43330</v>
      </c>
      <c r="D6" s="1" t="s">
        <v>12</v>
      </c>
      <c r="E6" s="1" t="s">
        <v>21</v>
      </c>
      <c r="F6" s="3">
        <v>80000</v>
      </c>
      <c r="G6" s="1" t="s">
        <v>14</v>
      </c>
      <c r="H6" s="4">
        <v>2.9000000000000001E-2</v>
      </c>
      <c r="I6" s="5">
        <v>11149000</v>
      </c>
    </row>
    <row r="7" spans="1:9" x14ac:dyDescent="0.4">
      <c r="A7" s="1" t="s">
        <v>23</v>
      </c>
      <c r="B7" s="1" t="s">
        <v>11</v>
      </c>
      <c r="C7" s="2">
        <v>43734</v>
      </c>
      <c r="D7" s="1" t="s">
        <v>24</v>
      </c>
      <c r="E7" s="1" t="s">
        <v>13</v>
      </c>
      <c r="F7" s="3">
        <v>100000</v>
      </c>
      <c r="G7" s="1" t="s">
        <v>14</v>
      </c>
      <c r="H7" s="4">
        <v>2.8000000000000001E-2</v>
      </c>
      <c r="I7" s="5">
        <v>13863000</v>
      </c>
    </row>
    <row r="8" spans="1:9" x14ac:dyDescent="0.4">
      <c r="A8" s="1" t="s">
        <v>25</v>
      </c>
      <c r="B8" s="1" t="s">
        <v>11</v>
      </c>
      <c r="C8" s="2">
        <v>43456</v>
      </c>
      <c r="D8" s="1" t="s">
        <v>16</v>
      </c>
      <c r="E8" s="1" t="s">
        <v>13</v>
      </c>
      <c r="F8" s="3">
        <v>90000</v>
      </c>
      <c r="G8" s="1" t="s">
        <v>14</v>
      </c>
      <c r="H8" s="4">
        <v>0.02</v>
      </c>
      <c r="I8" s="5">
        <v>11965000</v>
      </c>
    </row>
    <row r="9" spans="1:9" x14ac:dyDescent="0.4">
      <c r="A9" s="1" t="s">
        <v>26</v>
      </c>
      <c r="B9" s="1" t="s">
        <v>20</v>
      </c>
      <c r="C9" s="2">
        <v>43783</v>
      </c>
      <c r="D9" s="1" t="s">
        <v>16</v>
      </c>
      <c r="E9" s="1" t="s">
        <v>21</v>
      </c>
      <c r="F9" s="3">
        <v>100000</v>
      </c>
      <c r="G9" s="1" t="s">
        <v>14</v>
      </c>
      <c r="H9" s="4">
        <v>0.02</v>
      </c>
      <c r="I9" s="5">
        <v>13295000</v>
      </c>
    </row>
    <row r="10" spans="1:9" x14ac:dyDescent="0.4">
      <c r="A10" s="1" t="s">
        <v>27</v>
      </c>
      <c r="B10" s="1" t="s">
        <v>20</v>
      </c>
      <c r="C10" s="2">
        <v>43574</v>
      </c>
      <c r="D10" s="1" t="s">
        <v>16</v>
      </c>
      <c r="E10" s="1" t="s">
        <v>28</v>
      </c>
      <c r="F10" s="3">
        <v>120000</v>
      </c>
      <c r="G10" s="1" t="s">
        <v>18</v>
      </c>
      <c r="H10" s="4">
        <v>0.02</v>
      </c>
      <c r="I10" s="5">
        <v>15927000</v>
      </c>
    </row>
    <row r="11" spans="1:9" x14ac:dyDescent="0.4">
      <c r="A11" s="1" t="s">
        <v>29</v>
      </c>
      <c r="B11" s="1" t="s">
        <v>11</v>
      </c>
      <c r="C11" s="2">
        <v>43798</v>
      </c>
      <c r="D11" s="1" t="s">
        <v>16</v>
      </c>
      <c r="E11" s="1" t="s">
        <v>21</v>
      </c>
      <c r="F11" s="3">
        <v>250000</v>
      </c>
      <c r="G11" s="1" t="s">
        <v>14</v>
      </c>
      <c r="H11" s="4">
        <v>0.02</v>
      </c>
      <c r="I11" s="5">
        <v>33236000</v>
      </c>
    </row>
    <row r="12" spans="1:9" x14ac:dyDescent="0.4">
      <c r="A12" s="1" t="s">
        <v>30</v>
      </c>
      <c r="B12" s="1" t="s">
        <v>11</v>
      </c>
      <c r="C12" s="2">
        <v>43834</v>
      </c>
      <c r="D12" s="1" t="s">
        <v>24</v>
      </c>
      <c r="E12" s="1" t="s">
        <v>13</v>
      </c>
      <c r="F12" s="3">
        <v>10000</v>
      </c>
      <c r="G12" s="1" t="s">
        <v>18</v>
      </c>
      <c r="H12" s="4">
        <v>2.1000000000000001E-2</v>
      </c>
      <c r="I12" s="5">
        <v>1335000</v>
      </c>
    </row>
    <row r="13" spans="1:9" x14ac:dyDescent="0.4">
      <c r="A13" s="1" t="s">
        <v>31</v>
      </c>
      <c r="B13" s="1" t="s">
        <v>11</v>
      </c>
      <c r="C13" s="2">
        <v>43800</v>
      </c>
      <c r="D13" s="1" t="s">
        <v>16</v>
      </c>
      <c r="E13" s="1" t="s">
        <v>28</v>
      </c>
      <c r="F13" s="3">
        <v>120000</v>
      </c>
      <c r="G13" s="1" t="s">
        <v>18</v>
      </c>
      <c r="H13" s="4">
        <v>0.02</v>
      </c>
      <c r="I13" s="5">
        <v>15927000</v>
      </c>
    </row>
    <row r="14" spans="1:9" x14ac:dyDescent="0.4">
      <c r="A14" s="1" t="s">
        <v>32</v>
      </c>
      <c r="B14" s="1" t="s">
        <v>20</v>
      </c>
      <c r="C14" s="2">
        <v>44191</v>
      </c>
      <c r="D14" s="1" t="s">
        <v>24</v>
      </c>
      <c r="E14" s="1" t="s">
        <v>13</v>
      </c>
      <c r="F14" s="3">
        <v>100000</v>
      </c>
      <c r="G14" s="1" t="s">
        <v>14</v>
      </c>
      <c r="H14" s="4">
        <v>2.8000000000000001E-2</v>
      </c>
      <c r="I14" s="5">
        <v>13863000</v>
      </c>
    </row>
    <row r="15" spans="1:9" x14ac:dyDescent="0.4">
      <c r="A15" s="1" t="s">
        <v>33</v>
      </c>
      <c r="B15" s="1" t="s">
        <v>20</v>
      </c>
      <c r="C15" s="2">
        <v>43963</v>
      </c>
      <c r="D15" s="1" t="s">
        <v>12</v>
      </c>
      <c r="E15" s="1" t="s">
        <v>28</v>
      </c>
      <c r="F15" s="3">
        <v>50000</v>
      </c>
      <c r="G15" s="1" t="s">
        <v>18</v>
      </c>
      <c r="H15" s="4">
        <v>0.03</v>
      </c>
      <c r="I15" s="5">
        <v>6988000</v>
      </c>
    </row>
    <row r="16" spans="1:9" x14ac:dyDescent="0.4">
      <c r="A16" s="1" t="s">
        <v>34</v>
      </c>
      <c r="B16" s="1" t="s">
        <v>11</v>
      </c>
      <c r="C16" s="2">
        <v>43565</v>
      </c>
      <c r="D16" s="1" t="s">
        <v>12</v>
      </c>
      <c r="E16" s="1" t="s">
        <v>17</v>
      </c>
      <c r="F16" s="3">
        <v>150000</v>
      </c>
      <c r="G16" s="1" t="s">
        <v>18</v>
      </c>
      <c r="H16" s="4">
        <v>0.03</v>
      </c>
      <c r="I16" s="5">
        <v>20962000</v>
      </c>
    </row>
    <row r="17" spans="1:9" x14ac:dyDescent="0.4">
      <c r="A17" s="1" t="s">
        <v>35</v>
      </c>
      <c r="B17" s="1" t="s">
        <v>11</v>
      </c>
      <c r="C17" s="2">
        <v>43814</v>
      </c>
      <c r="D17" s="1" t="s">
        <v>12</v>
      </c>
      <c r="E17" s="1" t="s">
        <v>21</v>
      </c>
      <c r="F17" s="3">
        <v>75000</v>
      </c>
      <c r="G17" s="1" t="s">
        <v>18</v>
      </c>
      <c r="H17" s="4">
        <v>2.9000000000000001E-2</v>
      </c>
      <c r="I17" s="5">
        <v>10427000</v>
      </c>
    </row>
    <row r="18" spans="1:9" x14ac:dyDescent="0.4">
      <c r="A18" s="1" t="s">
        <v>36</v>
      </c>
      <c r="B18" s="1" t="s">
        <v>11</v>
      </c>
      <c r="C18" s="2">
        <v>43572</v>
      </c>
      <c r="D18" s="1" t="s">
        <v>16</v>
      </c>
      <c r="E18" s="1" t="s">
        <v>17</v>
      </c>
      <c r="F18" s="3">
        <v>120000</v>
      </c>
      <c r="G18" s="1" t="s">
        <v>18</v>
      </c>
      <c r="H18" s="4">
        <v>0.02</v>
      </c>
      <c r="I18" s="5">
        <v>15927000</v>
      </c>
    </row>
    <row r="19" spans="1:9" x14ac:dyDescent="0.4">
      <c r="A19" s="1" t="s">
        <v>37</v>
      </c>
      <c r="B19" s="1" t="s">
        <v>20</v>
      </c>
      <c r="C19" s="2">
        <v>43809</v>
      </c>
      <c r="D19" s="1" t="s">
        <v>24</v>
      </c>
      <c r="E19" s="1" t="s">
        <v>17</v>
      </c>
      <c r="F19" s="3">
        <v>10000</v>
      </c>
      <c r="G19" s="1" t="s">
        <v>18</v>
      </c>
      <c r="H19" s="4">
        <v>2.3E-2</v>
      </c>
      <c r="I19" s="5">
        <v>1348000</v>
      </c>
    </row>
    <row r="20" spans="1:9" x14ac:dyDescent="0.4">
      <c r="A20" s="1" t="s">
        <v>38</v>
      </c>
      <c r="B20" s="1" t="s">
        <v>11</v>
      </c>
      <c r="C20" s="2">
        <v>44169</v>
      </c>
      <c r="D20" s="1" t="s">
        <v>24</v>
      </c>
      <c r="E20" s="1" t="s">
        <v>21</v>
      </c>
      <c r="F20" s="3">
        <v>120000</v>
      </c>
      <c r="G20" s="1" t="s">
        <v>14</v>
      </c>
      <c r="H20" s="4">
        <v>2.8000000000000001E-2</v>
      </c>
      <c r="I20" s="5">
        <v>16635000</v>
      </c>
    </row>
    <row r="21" spans="1:9" x14ac:dyDescent="0.4">
      <c r="A21" s="1" t="s">
        <v>39</v>
      </c>
      <c r="B21" s="1" t="s">
        <v>20</v>
      </c>
      <c r="C21" s="2">
        <v>43887</v>
      </c>
      <c r="D21" s="1" t="s">
        <v>12</v>
      </c>
      <c r="E21" s="1" t="s">
        <v>28</v>
      </c>
      <c r="F21" s="3">
        <v>250000</v>
      </c>
      <c r="G21" s="1" t="s">
        <v>14</v>
      </c>
      <c r="H21" s="4">
        <v>2.8000000000000001E-2</v>
      </c>
      <c r="I21" s="5">
        <v>34656000</v>
      </c>
    </row>
    <row r="22" spans="1:9" x14ac:dyDescent="0.4">
      <c r="A22" s="1" t="s">
        <v>40</v>
      </c>
      <c r="B22" s="1" t="s">
        <v>20</v>
      </c>
      <c r="C22" s="2">
        <v>44066</v>
      </c>
      <c r="D22" s="1" t="s">
        <v>24</v>
      </c>
      <c r="E22" s="1" t="s">
        <v>21</v>
      </c>
      <c r="F22" s="3">
        <v>210000</v>
      </c>
      <c r="G22" s="1" t="s">
        <v>14</v>
      </c>
      <c r="H22" s="4">
        <v>2.8000000000000001E-2</v>
      </c>
      <c r="I22" s="5">
        <v>29111000</v>
      </c>
    </row>
    <row r="23" spans="1:9" x14ac:dyDescent="0.4">
      <c r="A23" s="1" t="s">
        <v>41</v>
      </c>
      <c r="B23" s="1" t="s">
        <v>11</v>
      </c>
      <c r="C23" s="2">
        <v>43808</v>
      </c>
      <c r="D23" s="1" t="s">
        <v>16</v>
      </c>
      <c r="E23" s="1" t="s">
        <v>13</v>
      </c>
      <c r="F23" s="3">
        <v>70000</v>
      </c>
      <c r="G23" s="1" t="s">
        <v>18</v>
      </c>
      <c r="H23" s="4">
        <v>0.02</v>
      </c>
      <c r="I23" s="5">
        <v>9291000</v>
      </c>
    </row>
    <row r="24" spans="1:9" x14ac:dyDescent="0.4">
      <c r="A24" s="1" t="s">
        <v>42</v>
      </c>
      <c r="B24" s="1" t="s">
        <v>11</v>
      </c>
      <c r="C24" s="2">
        <v>43145</v>
      </c>
      <c r="D24" s="1" t="s">
        <v>24</v>
      </c>
      <c r="E24" s="1" t="s">
        <v>21</v>
      </c>
      <c r="F24" s="3">
        <v>70000</v>
      </c>
      <c r="G24" s="1" t="s">
        <v>14</v>
      </c>
      <c r="H24" s="4">
        <v>2.3E-2</v>
      </c>
      <c r="I24" s="5">
        <v>9453000</v>
      </c>
    </row>
    <row r="25" spans="1:9" x14ac:dyDescent="0.4">
      <c r="A25" s="1" t="s">
        <v>43</v>
      </c>
      <c r="B25" s="1" t="s">
        <v>11</v>
      </c>
      <c r="C25" s="2">
        <v>44065</v>
      </c>
      <c r="D25" s="1" t="s">
        <v>24</v>
      </c>
      <c r="E25" s="1" t="s">
        <v>21</v>
      </c>
      <c r="F25" s="3">
        <v>50000</v>
      </c>
      <c r="G25" s="1" t="s">
        <v>18</v>
      </c>
      <c r="H25" s="4">
        <v>3.3000000000000002E-2</v>
      </c>
      <c r="I25" s="5">
        <v>7098000</v>
      </c>
    </row>
    <row r="27" spans="1:9" x14ac:dyDescent="0.4">
      <c r="A27" s="23" t="s">
        <v>67</v>
      </c>
    </row>
    <row r="28" spans="1:9" x14ac:dyDescent="0.4">
      <c r="A28" t="b">
        <f>OR(AND(LEFT(D3,2)="청약",B3="여"),AND(E3="여의도",F3&gt;=150000))</f>
        <v>0</v>
      </c>
    </row>
    <row r="30" spans="1:9" x14ac:dyDescent="0.4">
      <c r="A30" s="1" t="s">
        <v>1</v>
      </c>
      <c r="B30" s="1" t="s">
        <v>2</v>
      </c>
      <c r="C30" s="1" t="s">
        <v>3</v>
      </c>
      <c r="D30" s="1" t="s">
        <v>4</v>
      </c>
      <c r="E30" s="1" t="s">
        <v>5</v>
      </c>
      <c r="F30" s="1" t="s">
        <v>6</v>
      </c>
      <c r="G30" s="1" t="s">
        <v>7</v>
      </c>
      <c r="H30" s="1" t="s">
        <v>8</v>
      </c>
      <c r="I30" s="1" t="s">
        <v>9</v>
      </c>
    </row>
    <row r="31" spans="1:9" x14ac:dyDescent="0.4">
      <c r="A31" s="1" t="s">
        <v>22</v>
      </c>
      <c r="B31" s="1" t="s">
        <v>20</v>
      </c>
      <c r="C31" s="2">
        <v>43330</v>
      </c>
      <c r="D31" s="1" t="s">
        <v>12</v>
      </c>
      <c r="E31" s="1" t="s">
        <v>21</v>
      </c>
      <c r="F31" s="3">
        <v>80000</v>
      </c>
      <c r="G31" s="1" t="s">
        <v>14</v>
      </c>
      <c r="H31" s="4">
        <v>2.9000000000000001E-2</v>
      </c>
      <c r="I31" s="5">
        <v>11149000</v>
      </c>
    </row>
    <row r="32" spans="1:9" x14ac:dyDescent="0.4">
      <c r="A32" s="1" t="s">
        <v>29</v>
      </c>
      <c r="B32" s="1" t="s">
        <v>11</v>
      </c>
      <c r="C32" s="2">
        <v>43798</v>
      </c>
      <c r="D32" s="1" t="s">
        <v>16</v>
      </c>
      <c r="E32" s="1" t="s">
        <v>21</v>
      </c>
      <c r="F32" s="3">
        <v>250000</v>
      </c>
      <c r="G32" s="1" t="s">
        <v>14</v>
      </c>
      <c r="H32" s="4">
        <v>0.02</v>
      </c>
      <c r="I32" s="5">
        <v>33236000</v>
      </c>
    </row>
    <row r="33" spans="1:9" x14ac:dyDescent="0.4">
      <c r="A33" s="1" t="s">
        <v>32</v>
      </c>
      <c r="B33" s="1" t="s">
        <v>20</v>
      </c>
      <c r="C33" s="2">
        <v>44191</v>
      </c>
      <c r="D33" s="1" t="s">
        <v>24</v>
      </c>
      <c r="E33" s="1" t="s">
        <v>13</v>
      </c>
      <c r="F33" s="3">
        <v>100000</v>
      </c>
      <c r="G33" s="1" t="s">
        <v>14</v>
      </c>
      <c r="H33" s="4">
        <v>2.8000000000000001E-2</v>
      </c>
      <c r="I33" s="5">
        <v>13863000</v>
      </c>
    </row>
    <row r="34" spans="1:9" x14ac:dyDescent="0.4">
      <c r="A34" s="1" t="s">
        <v>33</v>
      </c>
      <c r="B34" s="1" t="s">
        <v>20</v>
      </c>
      <c r="C34" s="2">
        <v>43963</v>
      </c>
      <c r="D34" s="1" t="s">
        <v>12</v>
      </c>
      <c r="E34" s="1" t="s">
        <v>28</v>
      </c>
      <c r="F34" s="3">
        <v>50000</v>
      </c>
      <c r="G34" s="1" t="s">
        <v>18</v>
      </c>
      <c r="H34" s="4">
        <v>0.03</v>
      </c>
      <c r="I34" s="5">
        <v>6988000</v>
      </c>
    </row>
    <row r="35" spans="1:9" x14ac:dyDescent="0.4">
      <c r="A35" s="1" t="s">
        <v>37</v>
      </c>
      <c r="B35" s="1" t="s">
        <v>20</v>
      </c>
      <c r="C35" s="2">
        <v>43809</v>
      </c>
      <c r="D35" s="1" t="s">
        <v>24</v>
      </c>
      <c r="E35" s="1" t="s">
        <v>17</v>
      </c>
      <c r="F35" s="3">
        <v>10000</v>
      </c>
      <c r="G35" s="1" t="s">
        <v>18</v>
      </c>
      <c r="H35" s="4">
        <v>2.3E-2</v>
      </c>
      <c r="I35" s="5">
        <v>1348000</v>
      </c>
    </row>
    <row r="36" spans="1:9" x14ac:dyDescent="0.4">
      <c r="A36" s="1" t="s">
        <v>39</v>
      </c>
      <c r="B36" s="1" t="s">
        <v>20</v>
      </c>
      <c r="C36" s="2">
        <v>43887</v>
      </c>
      <c r="D36" s="1" t="s">
        <v>12</v>
      </c>
      <c r="E36" s="1" t="s">
        <v>28</v>
      </c>
      <c r="F36" s="3">
        <v>250000</v>
      </c>
      <c r="G36" s="1" t="s">
        <v>14</v>
      </c>
      <c r="H36" s="4">
        <v>2.8000000000000001E-2</v>
      </c>
      <c r="I36" s="5">
        <v>34656000</v>
      </c>
    </row>
    <row r="37" spans="1:9" x14ac:dyDescent="0.4">
      <c r="A37" s="1" t="s">
        <v>40</v>
      </c>
      <c r="B37" s="1" t="s">
        <v>20</v>
      </c>
      <c r="C37" s="2">
        <v>44066</v>
      </c>
      <c r="D37" s="1" t="s">
        <v>24</v>
      </c>
      <c r="E37" s="1" t="s">
        <v>21</v>
      </c>
      <c r="F37" s="3">
        <v>210000</v>
      </c>
      <c r="G37" s="1" t="s">
        <v>14</v>
      </c>
      <c r="H37" s="4">
        <v>2.8000000000000001E-2</v>
      </c>
      <c r="I37" s="5">
        <v>29111000</v>
      </c>
    </row>
  </sheetData>
  <phoneticPr fontId="1" type="noConversion"/>
  <conditionalFormatting sqref="A3:I25">
    <cfRule type="expression" dxfId="2" priority="1">
      <formula>AND(MOD(MONTH($C3),2)=1,$C3&gt;=DATE(2019,1,1))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566D6-D5DC-46EF-8C12-FCBA11F8DAFA}">
  <sheetPr codeName="Sheet3">
    <pageSetUpPr fitToPage="1"/>
  </sheetPr>
  <dimension ref="A1:I38"/>
  <sheetViews>
    <sheetView topLeftCell="A9" workbookViewId="0">
      <selection activeCell="O35" sqref="O35"/>
    </sheetView>
  </sheetViews>
  <sheetFormatPr defaultRowHeight="17.399999999999999" x14ac:dyDescent="0.4"/>
  <cols>
    <col min="3" max="3" width="11.09765625" bestFit="1" customWidth="1"/>
    <col min="6" max="6" width="9.3984375" bestFit="1" customWidth="1"/>
    <col min="9" max="9" width="13.5" bestFit="1" customWidth="1"/>
  </cols>
  <sheetData>
    <row r="1" spans="1:9" x14ac:dyDescent="0.4">
      <c r="A1" t="s">
        <v>0</v>
      </c>
    </row>
    <row r="2" spans="1:9" x14ac:dyDescent="0.4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</row>
    <row r="3" spans="1:9" x14ac:dyDescent="0.4">
      <c r="A3" s="1" t="s">
        <v>10</v>
      </c>
      <c r="B3" s="1" t="s">
        <v>11</v>
      </c>
      <c r="C3" s="2">
        <v>43894</v>
      </c>
      <c r="D3" s="1" t="s">
        <v>12</v>
      </c>
      <c r="E3" s="1" t="s">
        <v>13</v>
      </c>
      <c r="F3" s="3">
        <v>120000</v>
      </c>
      <c r="G3" s="1" t="s">
        <v>14</v>
      </c>
      <c r="H3" s="4">
        <v>0.03</v>
      </c>
      <c r="I3" s="5">
        <v>16811000</v>
      </c>
    </row>
    <row r="4" spans="1:9" x14ac:dyDescent="0.4">
      <c r="A4" s="1" t="s">
        <v>15</v>
      </c>
      <c r="B4" s="1" t="s">
        <v>11</v>
      </c>
      <c r="C4" s="2">
        <v>43126</v>
      </c>
      <c r="D4" s="1" t="s">
        <v>16</v>
      </c>
      <c r="E4" s="1" t="s">
        <v>17</v>
      </c>
      <c r="F4" s="3">
        <v>150000</v>
      </c>
      <c r="G4" s="1" t="s">
        <v>18</v>
      </c>
      <c r="H4" s="4">
        <v>0.02</v>
      </c>
      <c r="I4" s="5">
        <v>19908000</v>
      </c>
    </row>
    <row r="5" spans="1:9" x14ac:dyDescent="0.4">
      <c r="A5" s="1" t="s">
        <v>19</v>
      </c>
      <c r="B5" s="1" t="s">
        <v>20</v>
      </c>
      <c r="C5" s="2">
        <v>43282</v>
      </c>
      <c r="D5" s="1" t="s">
        <v>16</v>
      </c>
      <c r="E5" s="1" t="s">
        <v>21</v>
      </c>
      <c r="F5" s="3">
        <v>50000</v>
      </c>
      <c r="G5" s="1" t="s">
        <v>14</v>
      </c>
      <c r="H5" s="4">
        <v>0.02</v>
      </c>
      <c r="I5" s="5">
        <v>6648000</v>
      </c>
    </row>
    <row r="6" spans="1:9" x14ac:dyDescent="0.4">
      <c r="A6" s="1" t="s">
        <v>22</v>
      </c>
      <c r="B6" s="1" t="s">
        <v>20</v>
      </c>
      <c r="C6" s="2">
        <v>43330</v>
      </c>
      <c r="D6" s="1" t="s">
        <v>12</v>
      </c>
      <c r="E6" s="1" t="s">
        <v>21</v>
      </c>
      <c r="F6" s="3">
        <v>80000</v>
      </c>
      <c r="G6" s="1" t="s">
        <v>14</v>
      </c>
      <c r="H6" s="4">
        <v>2.9000000000000001E-2</v>
      </c>
      <c r="I6" s="5">
        <v>11149000</v>
      </c>
    </row>
    <row r="7" spans="1:9" x14ac:dyDescent="0.4">
      <c r="A7" s="1" t="s">
        <v>23</v>
      </c>
      <c r="B7" s="1" t="s">
        <v>11</v>
      </c>
      <c r="C7" s="2">
        <v>43734</v>
      </c>
      <c r="D7" s="1" t="s">
        <v>24</v>
      </c>
      <c r="E7" s="1" t="s">
        <v>13</v>
      </c>
      <c r="F7" s="3">
        <v>100000</v>
      </c>
      <c r="G7" s="1" t="s">
        <v>14</v>
      </c>
      <c r="H7" s="4">
        <v>2.8000000000000001E-2</v>
      </c>
      <c r="I7" s="5">
        <v>13863000</v>
      </c>
    </row>
    <row r="8" spans="1:9" x14ac:dyDescent="0.4">
      <c r="A8" s="1" t="s">
        <v>25</v>
      </c>
      <c r="B8" s="1" t="s">
        <v>11</v>
      </c>
      <c r="C8" s="2">
        <v>43456</v>
      </c>
      <c r="D8" s="1" t="s">
        <v>16</v>
      </c>
      <c r="E8" s="1" t="s">
        <v>13</v>
      </c>
      <c r="F8" s="3">
        <v>90000</v>
      </c>
      <c r="G8" s="1" t="s">
        <v>14</v>
      </c>
      <c r="H8" s="4">
        <v>0.02</v>
      </c>
      <c r="I8" s="5">
        <v>11965000</v>
      </c>
    </row>
    <row r="9" spans="1:9" x14ac:dyDescent="0.4">
      <c r="A9" s="1" t="s">
        <v>26</v>
      </c>
      <c r="B9" s="1" t="s">
        <v>20</v>
      </c>
      <c r="C9" s="2">
        <v>43783</v>
      </c>
      <c r="D9" s="1" t="s">
        <v>16</v>
      </c>
      <c r="E9" s="1" t="s">
        <v>21</v>
      </c>
      <c r="F9" s="3">
        <v>100000</v>
      </c>
      <c r="G9" s="1" t="s">
        <v>14</v>
      </c>
      <c r="H9" s="4">
        <v>0.02</v>
      </c>
      <c r="I9" s="5">
        <v>13295000</v>
      </c>
    </row>
    <row r="10" spans="1:9" x14ac:dyDescent="0.4">
      <c r="A10" s="1" t="s">
        <v>27</v>
      </c>
      <c r="B10" s="1" t="s">
        <v>20</v>
      </c>
      <c r="C10" s="2">
        <v>43574</v>
      </c>
      <c r="D10" s="1" t="s">
        <v>16</v>
      </c>
      <c r="E10" s="1" t="s">
        <v>28</v>
      </c>
      <c r="F10" s="3">
        <v>120000</v>
      </c>
      <c r="G10" s="1" t="s">
        <v>18</v>
      </c>
      <c r="H10" s="4">
        <v>0.02</v>
      </c>
      <c r="I10" s="5">
        <v>15927000</v>
      </c>
    </row>
    <row r="11" spans="1:9" x14ac:dyDescent="0.4">
      <c r="A11" s="1" t="s">
        <v>29</v>
      </c>
      <c r="B11" s="1" t="s">
        <v>11</v>
      </c>
      <c r="C11" s="2">
        <v>43798</v>
      </c>
      <c r="D11" s="1" t="s">
        <v>16</v>
      </c>
      <c r="E11" s="1" t="s">
        <v>21</v>
      </c>
      <c r="F11" s="3">
        <v>250000</v>
      </c>
      <c r="G11" s="1" t="s">
        <v>14</v>
      </c>
      <c r="H11" s="4">
        <v>0.02</v>
      </c>
      <c r="I11" s="5">
        <v>33236000</v>
      </c>
    </row>
    <row r="12" spans="1:9" x14ac:dyDescent="0.4">
      <c r="A12" s="1" t="s">
        <v>30</v>
      </c>
      <c r="B12" s="1" t="s">
        <v>11</v>
      </c>
      <c r="C12" s="2">
        <v>43834</v>
      </c>
      <c r="D12" s="1" t="s">
        <v>24</v>
      </c>
      <c r="E12" s="1" t="s">
        <v>13</v>
      </c>
      <c r="F12" s="3">
        <v>10000</v>
      </c>
      <c r="G12" s="1" t="s">
        <v>18</v>
      </c>
      <c r="H12" s="4">
        <v>2.1000000000000001E-2</v>
      </c>
      <c r="I12" s="5">
        <v>1335000</v>
      </c>
    </row>
    <row r="13" spans="1:9" x14ac:dyDescent="0.4">
      <c r="A13" s="1" t="s">
        <v>31</v>
      </c>
      <c r="B13" s="1" t="s">
        <v>11</v>
      </c>
      <c r="C13" s="2">
        <v>43800</v>
      </c>
      <c r="D13" s="1" t="s">
        <v>16</v>
      </c>
      <c r="E13" s="1" t="s">
        <v>28</v>
      </c>
      <c r="F13" s="3">
        <v>120000</v>
      </c>
      <c r="G13" s="1" t="s">
        <v>18</v>
      </c>
      <c r="H13" s="4">
        <v>0.02</v>
      </c>
      <c r="I13" s="5">
        <v>15927000</v>
      </c>
    </row>
    <row r="14" spans="1:9" x14ac:dyDescent="0.4">
      <c r="A14" s="1" t="s">
        <v>32</v>
      </c>
      <c r="B14" s="1" t="s">
        <v>20</v>
      </c>
      <c r="C14" s="2">
        <v>44191</v>
      </c>
      <c r="D14" s="1" t="s">
        <v>24</v>
      </c>
      <c r="E14" s="1" t="s">
        <v>13</v>
      </c>
      <c r="F14" s="3">
        <v>100000</v>
      </c>
      <c r="G14" s="1" t="s">
        <v>14</v>
      </c>
      <c r="H14" s="4">
        <v>2.8000000000000001E-2</v>
      </c>
      <c r="I14" s="5">
        <v>13863000</v>
      </c>
    </row>
    <row r="15" spans="1:9" x14ac:dyDescent="0.4">
      <c r="A15" s="1" t="s">
        <v>33</v>
      </c>
      <c r="B15" s="1" t="s">
        <v>20</v>
      </c>
      <c r="C15" s="2">
        <v>43963</v>
      </c>
      <c r="D15" s="1" t="s">
        <v>12</v>
      </c>
      <c r="E15" s="1" t="s">
        <v>28</v>
      </c>
      <c r="F15" s="3">
        <v>50000</v>
      </c>
      <c r="G15" s="1" t="s">
        <v>18</v>
      </c>
      <c r="H15" s="4">
        <v>0.03</v>
      </c>
      <c r="I15" s="5">
        <v>6988000</v>
      </c>
    </row>
    <row r="16" spans="1:9" x14ac:dyDescent="0.4">
      <c r="A16" s="1" t="s">
        <v>34</v>
      </c>
      <c r="B16" s="1" t="s">
        <v>11</v>
      </c>
      <c r="C16" s="2">
        <v>43565</v>
      </c>
      <c r="D16" s="1" t="s">
        <v>12</v>
      </c>
      <c r="E16" s="1" t="s">
        <v>17</v>
      </c>
      <c r="F16" s="3">
        <v>150000</v>
      </c>
      <c r="G16" s="1" t="s">
        <v>18</v>
      </c>
      <c r="H16" s="4">
        <v>0.03</v>
      </c>
      <c r="I16" s="5">
        <v>20962000</v>
      </c>
    </row>
    <row r="17" spans="1:9" x14ac:dyDescent="0.4">
      <c r="A17" s="1" t="s">
        <v>35</v>
      </c>
      <c r="B17" s="1" t="s">
        <v>11</v>
      </c>
      <c r="C17" s="2">
        <v>43814</v>
      </c>
      <c r="D17" s="1" t="s">
        <v>12</v>
      </c>
      <c r="E17" s="1" t="s">
        <v>21</v>
      </c>
      <c r="F17" s="3">
        <v>75000</v>
      </c>
      <c r="G17" s="1" t="s">
        <v>18</v>
      </c>
      <c r="H17" s="4">
        <v>2.9000000000000001E-2</v>
      </c>
      <c r="I17" s="5">
        <v>10427000</v>
      </c>
    </row>
    <row r="18" spans="1:9" x14ac:dyDescent="0.4">
      <c r="A18" s="1" t="s">
        <v>36</v>
      </c>
      <c r="B18" s="1" t="s">
        <v>11</v>
      </c>
      <c r="C18" s="2">
        <v>43572</v>
      </c>
      <c r="D18" s="1" t="s">
        <v>16</v>
      </c>
      <c r="E18" s="1" t="s">
        <v>17</v>
      </c>
      <c r="F18" s="3">
        <v>120000</v>
      </c>
      <c r="G18" s="1" t="s">
        <v>18</v>
      </c>
      <c r="H18" s="4">
        <v>0.02</v>
      </c>
      <c r="I18" s="5">
        <v>15927000</v>
      </c>
    </row>
    <row r="19" spans="1:9" x14ac:dyDescent="0.4">
      <c r="A19" s="1" t="s">
        <v>37</v>
      </c>
      <c r="B19" s="1" t="s">
        <v>20</v>
      </c>
      <c r="C19" s="2">
        <v>43809</v>
      </c>
      <c r="D19" s="1" t="s">
        <v>24</v>
      </c>
      <c r="E19" s="1" t="s">
        <v>17</v>
      </c>
      <c r="F19" s="3">
        <v>10000</v>
      </c>
      <c r="G19" s="1" t="s">
        <v>18</v>
      </c>
      <c r="H19" s="4">
        <v>2.3E-2</v>
      </c>
      <c r="I19" s="5">
        <v>1348000</v>
      </c>
    </row>
    <row r="20" spans="1:9" x14ac:dyDescent="0.4">
      <c r="A20" s="1" t="s">
        <v>38</v>
      </c>
      <c r="B20" s="1" t="s">
        <v>11</v>
      </c>
      <c r="C20" s="2">
        <v>44169</v>
      </c>
      <c r="D20" s="1" t="s">
        <v>24</v>
      </c>
      <c r="E20" s="1" t="s">
        <v>21</v>
      </c>
      <c r="F20" s="3">
        <v>120000</v>
      </c>
      <c r="G20" s="1" t="s">
        <v>14</v>
      </c>
      <c r="H20" s="4">
        <v>2.8000000000000001E-2</v>
      </c>
      <c r="I20" s="5">
        <v>16635000</v>
      </c>
    </row>
    <row r="21" spans="1:9" x14ac:dyDescent="0.4">
      <c r="A21" s="1" t="s">
        <v>39</v>
      </c>
      <c r="B21" s="1" t="s">
        <v>20</v>
      </c>
      <c r="C21" s="2">
        <v>43887</v>
      </c>
      <c r="D21" s="1" t="s">
        <v>12</v>
      </c>
      <c r="E21" s="1" t="s">
        <v>28</v>
      </c>
      <c r="F21" s="3">
        <v>250000</v>
      </c>
      <c r="G21" s="1" t="s">
        <v>14</v>
      </c>
      <c r="H21" s="4">
        <v>2.8000000000000001E-2</v>
      </c>
      <c r="I21" s="5">
        <v>34656000</v>
      </c>
    </row>
    <row r="22" spans="1:9" x14ac:dyDescent="0.4">
      <c r="A22" s="1" t="s">
        <v>40</v>
      </c>
      <c r="B22" s="1" t="s">
        <v>20</v>
      </c>
      <c r="C22" s="2">
        <v>44066</v>
      </c>
      <c r="D22" s="1" t="s">
        <v>24</v>
      </c>
      <c r="E22" s="1" t="s">
        <v>21</v>
      </c>
      <c r="F22" s="3">
        <v>210000</v>
      </c>
      <c r="G22" s="1" t="s">
        <v>14</v>
      </c>
      <c r="H22" s="4">
        <v>2.8000000000000001E-2</v>
      </c>
      <c r="I22" s="5">
        <v>29111000</v>
      </c>
    </row>
    <row r="23" spans="1:9" x14ac:dyDescent="0.4">
      <c r="A23" s="1" t="s">
        <v>41</v>
      </c>
      <c r="B23" s="1" t="s">
        <v>11</v>
      </c>
      <c r="C23" s="2">
        <v>43808</v>
      </c>
      <c r="D23" s="1" t="s">
        <v>16</v>
      </c>
      <c r="E23" s="1" t="s">
        <v>13</v>
      </c>
      <c r="F23" s="3">
        <v>70000</v>
      </c>
      <c r="G23" s="1" t="s">
        <v>18</v>
      </c>
      <c r="H23" s="4">
        <v>0.02</v>
      </c>
      <c r="I23" s="5">
        <v>9291000</v>
      </c>
    </row>
    <row r="24" spans="1:9" x14ac:dyDescent="0.4">
      <c r="A24" s="1" t="s">
        <v>42</v>
      </c>
      <c r="B24" s="1" t="s">
        <v>11</v>
      </c>
      <c r="C24" s="2">
        <v>43145</v>
      </c>
      <c r="D24" s="1" t="s">
        <v>24</v>
      </c>
      <c r="E24" s="1" t="s">
        <v>21</v>
      </c>
      <c r="F24" s="3">
        <v>70000</v>
      </c>
      <c r="G24" s="1" t="s">
        <v>14</v>
      </c>
      <c r="H24" s="4">
        <v>2.3E-2</v>
      </c>
      <c r="I24" s="5">
        <v>9453000</v>
      </c>
    </row>
    <row r="25" spans="1:9" x14ac:dyDescent="0.4">
      <c r="A25" s="1" t="s">
        <v>43</v>
      </c>
      <c r="B25" s="1" t="s">
        <v>11</v>
      </c>
      <c r="C25" s="2">
        <v>44065</v>
      </c>
      <c r="D25" s="1" t="s">
        <v>24</v>
      </c>
      <c r="E25" s="1" t="s">
        <v>21</v>
      </c>
      <c r="F25" s="3">
        <v>50000</v>
      </c>
      <c r="G25" s="1" t="s">
        <v>18</v>
      </c>
      <c r="H25" s="4">
        <v>3.3000000000000002E-2</v>
      </c>
      <c r="I25" s="5">
        <v>7098000</v>
      </c>
    </row>
    <row r="27" spans="1:9" x14ac:dyDescent="0.4">
      <c r="A27" t="s">
        <v>44</v>
      </c>
    </row>
    <row r="28" spans="1:9" x14ac:dyDescent="0.4">
      <c r="A28" s="1" t="s">
        <v>1</v>
      </c>
      <c r="B28" s="1" t="s">
        <v>2</v>
      </c>
      <c r="C28" s="1" t="s">
        <v>3</v>
      </c>
      <c r="D28" s="1" t="s">
        <v>4</v>
      </c>
      <c r="E28" s="1" t="s">
        <v>5</v>
      </c>
      <c r="F28" s="1" t="s">
        <v>6</v>
      </c>
      <c r="G28" s="1" t="s">
        <v>7</v>
      </c>
      <c r="H28" s="1" t="s">
        <v>8</v>
      </c>
      <c r="I28" s="1" t="s">
        <v>9</v>
      </c>
    </row>
    <row r="29" spans="1:9" x14ac:dyDescent="0.4">
      <c r="A29" s="1" t="s">
        <v>45</v>
      </c>
      <c r="B29" s="1" t="s">
        <v>11</v>
      </c>
      <c r="C29" s="2">
        <v>43365</v>
      </c>
      <c r="D29" s="1" t="s">
        <v>16</v>
      </c>
      <c r="E29" s="1" t="s">
        <v>17</v>
      </c>
      <c r="F29" s="3">
        <v>150000</v>
      </c>
      <c r="G29" s="1" t="s">
        <v>18</v>
      </c>
      <c r="H29" s="4">
        <v>0.02</v>
      </c>
      <c r="I29" s="5">
        <v>19908000</v>
      </c>
    </row>
    <row r="30" spans="1:9" x14ac:dyDescent="0.4">
      <c r="A30" s="1" t="s">
        <v>46</v>
      </c>
      <c r="B30" s="1" t="s">
        <v>11</v>
      </c>
      <c r="C30" s="2">
        <v>43751</v>
      </c>
      <c r="D30" s="1" t="s">
        <v>12</v>
      </c>
      <c r="E30" s="1" t="s">
        <v>17</v>
      </c>
      <c r="F30" s="3">
        <v>270000</v>
      </c>
      <c r="G30" s="1" t="s">
        <v>14</v>
      </c>
      <c r="H30" s="4">
        <v>0.03</v>
      </c>
      <c r="I30" s="5">
        <v>37825000</v>
      </c>
    </row>
    <row r="31" spans="1:9" x14ac:dyDescent="0.4">
      <c r="A31" s="1" t="s">
        <v>47</v>
      </c>
      <c r="B31" s="1" t="s">
        <v>11</v>
      </c>
      <c r="C31" s="2">
        <v>44060</v>
      </c>
      <c r="D31" s="1" t="s">
        <v>16</v>
      </c>
      <c r="E31" s="1" t="s">
        <v>13</v>
      </c>
      <c r="F31" s="3">
        <v>120000</v>
      </c>
      <c r="G31" s="1" t="s">
        <v>14</v>
      </c>
      <c r="H31" s="4">
        <v>2.1999999999999999E-2</v>
      </c>
      <c r="I31" s="5">
        <v>16120000</v>
      </c>
    </row>
    <row r="32" spans="1:9" x14ac:dyDescent="0.4">
      <c r="A32" s="1" t="s">
        <v>48</v>
      </c>
      <c r="B32" s="1" t="s">
        <v>11</v>
      </c>
      <c r="C32" s="2">
        <v>43350</v>
      </c>
      <c r="D32" s="1" t="s">
        <v>12</v>
      </c>
      <c r="E32" s="1" t="s">
        <v>28</v>
      </c>
      <c r="F32" s="3">
        <v>150000</v>
      </c>
      <c r="G32" s="1" t="s">
        <v>14</v>
      </c>
      <c r="H32" s="4">
        <v>3.5999999999999997E-2</v>
      </c>
      <c r="I32" s="5">
        <v>21693000</v>
      </c>
    </row>
    <row r="33" spans="1:9" x14ac:dyDescent="0.4">
      <c r="A33" s="1" t="s">
        <v>49</v>
      </c>
      <c r="B33" s="1" t="s">
        <v>11</v>
      </c>
      <c r="C33" s="2">
        <v>43209</v>
      </c>
      <c r="D33" s="1" t="s">
        <v>24</v>
      </c>
      <c r="E33" s="1" t="s">
        <v>17</v>
      </c>
      <c r="F33" s="3">
        <v>120000</v>
      </c>
      <c r="G33" s="1" t="s">
        <v>18</v>
      </c>
      <c r="H33" s="4">
        <v>2.3E-2</v>
      </c>
      <c r="I33" s="5">
        <v>16174000</v>
      </c>
    </row>
    <row r="34" spans="1:9" x14ac:dyDescent="0.4">
      <c r="A34" s="1" t="s">
        <v>50</v>
      </c>
      <c r="B34" s="1" t="s">
        <v>20</v>
      </c>
      <c r="C34" s="2">
        <v>44042</v>
      </c>
      <c r="D34" s="1" t="s">
        <v>24</v>
      </c>
      <c r="E34" s="1" t="s">
        <v>13</v>
      </c>
      <c r="F34" s="3">
        <v>80000</v>
      </c>
      <c r="G34" s="1" t="s">
        <v>14</v>
      </c>
      <c r="H34" s="4">
        <v>2.1000000000000001E-2</v>
      </c>
      <c r="I34" s="5">
        <v>10691000</v>
      </c>
    </row>
    <row r="35" spans="1:9" x14ac:dyDescent="0.4">
      <c r="A35" s="1" t="s">
        <v>51</v>
      </c>
      <c r="B35" s="1" t="s">
        <v>11</v>
      </c>
      <c r="C35" s="2">
        <v>44164</v>
      </c>
      <c r="D35" s="1" t="s">
        <v>12</v>
      </c>
      <c r="E35" s="1" t="s">
        <v>13</v>
      </c>
      <c r="F35" s="3">
        <v>150000</v>
      </c>
      <c r="G35" s="1" t="s">
        <v>14</v>
      </c>
      <c r="H35" s="4">
        <v>2.8000000000000001E-2</v>
      </c>
      <c r="I35" s="5">
        <v>20794000</v>
      </c>
    </row>
    <row r="36" spans="1:9" x14ac:dyDescent="0.4">
      <c r="A36" s="1" t="s">
        <v>52</v>
      </c>
      <c r="B36" s="1" t="s">
        <v>20</v>
      </c>
      <c r="C36" s="2">
        <v>43443</v>
      </c>
      <c r="D36" s="1" t="s">
        <v>16</v>
      </c>
      <c r="E36" s="1" t="s">
        <v>21</v>
      </c>
      <c r="F36" s="3">
        <v>250000</v>
      </c>
      <c r="G36" s="1" t="s">
        <v>14</v>
      </c>
      <c r="H36" s="4">
        <v>2.5000000000000001E-2</v>
      </c>
      <c r="I36" s="5">
        <v>34114000</v>
      </c>
    </row>
    <row r="37" spans="1:9" x14ac:dyDescent="0.4">
      <c r="A37" s="1" t="s">
        <v>53</v>
      </c>
      <c r="B37" s="1" t="s">
        <v>11</v>
      </c>
      <c r="C37" s="2">
        <v>43635</v>
      </c>
      <c r="D37" s="1" t="s">
        <v>12</v>
      </c>
      <c r="E37" s="1" t="s">
        <v>13</v>
      </c>
      <c r="F37" s="3">
        <v>150000</v>
      </c>
      <c r="G37" s="1" t="s">
        <v>14</v>
      </c>
      <c r="H37" s="4">
        <v>2.9000000000000001E-2</v>
      </c>
      <c r="I37" s="5">
        <v>20904000</v>
      </c>
    </row>
    <row r="38" spans="1:9" x14ac:dyDescent="0.4">
      <c r="A38" s="1" t="s">
        <v>54</v>
      </c>
      <c r="B38" s="1" t="s">
        <v>11</v>
      </c>
      <c r="C38" s="2">
        <v>44124</v>
      </c>
      <c r="D38" s="1" t="s">
        <v>24</v>
      </c>
      <c r="E38" s="1" t="s">
        <v>28</v>
      </c>
      <c r="F38" s="3">
        <v>50000</v>
      </c>
      <c r="G38" s="1" t="s">
        <v>14</v>
      </c>
      <c r="H38" s="4">
        <v>2.8000000000000001E-2</v>
      </c>
      <c r="I38" s="5">
        <v>6932000</v>
      </c>
    </row>
  </sheetData>
  <phoneticPr fontId="1" type="noConversion"/>
  <printOptions headings="1"/>
  <pageMargins left="0.70866141732283472" right="0.70866141732283472" top="0.74803149606299213" bottom="0.74803149606299213" header="0.31496062992125984" footer="0.31496062992125984"/>
  <pageSetup paperSize="9" scale="88" orientation="portrait" r:id="rId1"/>
  <headerFooter differentOddEven="1">
    <oddHeader>&amp;L&amp;P페이지</oddHeader>
    <evenHeader>&amp;R&amp;P페이;지</even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8913E8-7C71-42D0-BF95-AEC6D526450A}">
  <sheetPr codeName="Sheet4"/>
  <dimension ref="A1:U66"/>
  <sheetViews>
    <sheetView tabSelected="1" zoomScale="96" zoomScaleNormal="96" workbookViewId="0">
      <selection activeCell="N3" sqref="N3"/>
    </sheetView>
  </sheetViews>
  <sheetFormatPr defaultRowHeight="17.399999999999999" x14ac:dyDescent="0.4"/>
  <cols>
    <col min="2" max="5" width="11.8984375" bestFit="1" customWidth="1"/>
    <col min="6" max="6" width="10.8984375" bestFit="1" customWidth="1"/>
    <col min="7" max="7" width="12.3984375" bestFit="1" customWidth="1"/>
    <col min="10" max="10" width="13.5" bestFit="1" customWidth="1"/>
    <col min="11" max="11" width="13" bestFit="1" customWidth="1"/>
    <col min="12" max="12" width="23.69921875" customWidth="1"/>
    <col min="14" max="14" width="8.59765625" bestFit="1" customWidth="1"/>
    <col min="15" max="15" width="10.8984375" bestFit="1" customWidth="1"/>
    <col min="18" max="19" width="11.3984375" bestFit="1" customWidth="1"/>
  </cols>
  <sheetData>
    <row r="1" spans="1:21" x14ac:dyDescent="0.4">
      <c r="A1" t="s">
        <v>0</v>
      </c>
    </row>
    <row r="2" spans="1:21" x14ac:dyDescent="0.4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55</v>
      </c>
      <c r="H2" s="1" t="s">
        <v>7</v>
      </c>
      <c r="I2" s="6" t="s">
        <v>8</v>
      </c>
      <c r="J2" s="6" t="s">
        <v>9</v>
      </c>
      <c r="K2" s="6" t="s">
        <v>56</v>
      </c>
      <c r="L2" s="6" t="s">
        <v>57</v>
      </c>
      <c r="N2" s="28" t="s">
        <v>78</v>
      </c>
      <c r="O2" s="28" t="s">
        <v>79</v>
      </c>
      <c r="P2" s="28" t="s">
        <v>80</v>
      </c>
    </row>
    <row r="3" spans="1:21" x14ac:dyDescent="0.4">
      <c r="A3" s="1" t="s">
        <v>31</v>
      </c>
      <c r="B3" s="1" t="s">
        <v>11</v>
      </c>
      <c r="C3" s="2">
        <v>43800</v>
      </c>
      <c r="D3" s="1" t="s">
        <v>16</v>
      </c>
      <c r="E3" s="1" t="s">
        <v>28</v>
      </c>
      <c r="F3" s="3">
        <v>120000</v>
      </c>
      <c r="G3" s="1">
        <v>120</v>
      </c>
      <c r="H3" s="1" t="s">
        <v>18</v>
      </c>
      <c r="I3" s="4">
        <f>INDEX($B$40:$E$42,MATCH(D3,$A$40:$A$42,0),MATCH(YEAR(C3),$B$38:$E$38,1))</f>
        <v>0.02</v>
      </c>
      <c r="J3" s="7">
        <f>ROUNDUP(FV(I3/12,G3,-F3,IF(H3="월초",1,0)),-3)</f>
        <v>15927000</v>
      </c>
      <c r="K3" s="1" t="str">
        <f ca="1">TEXT(QUOTIENT(_xlfn.DAYS(TODAY(),C3),30),"00개월")</f>
        <v>67개월</v>
      </c>
      <c r="L3" s="1"/>
      <c r="N3" s="29" t="str">
        <f t="array" ref="N3">TEXT(O3,"yymmdd")&amp;SUM(($O$3:$O$66=$O3)*($P$3:$P$66&lt;$P3)*1)+1</f>
        <v>1912012</v>
      </c>
      <c r="O3" s="2">
        <v>43800</v>
      </c>
      <c r="P3" s="31">
        <v>111</v>
      </c>
      <c r="Q3" t="s">
        <v>81</v>
      </c>
    </row>
    <row r="4" spans="1:21" x14ac:dyDescent="0.4">
      <c r="A4" s="1" t="s">
        <v>52</v>
      </c>
      <c r="B4" s="1" t="s">
        <v>20</v>
      </c>
      <c r="C4" s="2">
        <v>42713</v>
      </c>
      <c r="D4" s="1" t="s">
        <v>16</v>
      </c>
      <c r="E4" s="1" t="s">
        <v>21</v>
      </c>
      <c r="F4" s="3">
        <v>250000</v>
      </c>
      <c r="G4" s="1">
        <v>120</v>
      </c>
      <c r="H4" s="1" t="s">
        <v>14</v>
      </c>
      <c r="I4" s="4">
        <f t="shared" ref="I4:I35" si="0">INDEX($B$40:$E$42,MATCH(D4,$A$40:$A$42,0),MATCH(YEAR(C4),$B$38:$E$38,1))</f>
        <v>2.1999999999999999E-2</v>
      </c>
      <c r="J4" s="7">
        <f t="shared" ref="J4:J35" si="1">ROUNDUP(FV(I4/12,G4,-F4,IF(H4="월초",1,0)),-3)</f>
        <v>33522000</v>
      </c>
      <c r="K4" s="1" t="str">
        <f t="shared" ref="K4:K35" ca="1" si="2">TEXT(QUOTIENT(_xlfn.DAYS(TODAY(),C4),30),"00개월")</f>
        <v>104개월</v>
      </c>
      <c r="L4" s="1"/>
      <c r="N4" s="29" t="str">
        <f t="array" ref="N4">TEXT(O4,"yymmdd")&amp;SUM(($O$3:$O$66=$O4)*($P$3:$P$66&lt;$P4)*1)+1</f>
        <v>1612091</v>
      </c>
      <c r="O4" s="2">
        <v>42713</v>
      </c>
      <c r="P4" s="31">
        <v>315</v>
      </c>
    </row>
    <row r="5" spans="1:21" x14ac:dyDescent="0.4">
      <c r="A5" s="1" t="s">
        <v>36</v>
      </c>
      <c r="B5" s="1" t="s">
        <v>11</v>
      </c>
      <c r="C5" s="2">
        <v>43572</v>
      </c>
      <c r="D5" s="1" t="s">
        <v>16</v>
      </c>
      <c r="E5" s="1" t="s">
        <v>17</v>
      </c>
      <c r="F5" s="3">
        <v>120000</v>
      </c>
      <c r="G5" s="1">
        <v>120</v>
      </c>
      <c r="H5" s="1" t="s">
        <v>18</v>
      </c>
      <c r="I5" s="4">
        <f t="shared" si="0"/>
        <v>0.02</v>
      </c>
      <c r="J5" s="7">
        <f t="shared" si="1"/>
        <v>15927000</v>
      </c>
      <c r="K5" s="1" t="str">
        <f t="shared" ca="1" si="2"/>
        <v>75개월</v>
      </c>
      <c r="L5" s="1"/>
      <c r="N5" s="29" t="str">
        <f t="array" ref="N5">TEXT(O5,"yymmdd")&amp;SUM(($O$3:$O$66=$O5)*($P$3:$P$66&lt;$P5)*1)+1</f>
        <v>1904171</v>
      </c>
      <c r="O5" s="2">
        <v>43572</v>
      </c>
      <c r="P5" s="31">
        <v>265</v>
      </c>
      <c r="R5" t="s">
        <v>82</v>
      </c>
      <c r="U5" t="s">
        <v>83</v>
      </c>
    </row>
    <row r="6" spans="1:21" x14ac:dyDescent="0.4">
      <c r="A6" s="1" t="s">
        <v>23</v>
      </c>
      <c r="B6" s="1" t="s">
        <v>11</v>
      </c>
      <c r="C6" s="2">
        <v>43734</v>
      </c>
      <c r="D6" s="1" t="s">
        <v>24</v>
      </c>
      <c r="E6" s="1" t="s">
        <v>13</v>
      </c>
      <c r="F6" s="3">
        <v>100000</v>
      </c>
      <c r="G6" s="1">
        <v>120</v>
      </c>
      <c r="H6" s="1" t="s">
        <v>14</v>
      </c>
      <c r="I6" s="4">
        <f t="shared" si="0"/>
        <v>2.3E-2</v>
      </c>
      <c r="J6" s="7">
        <f t="shared" si="1"/>
        <v>13478000</v>
      </c>
      <c r="K6" s="1" t="str">
        <f t="shared" ca="1" si="2"/>
        <v>69개월</v>
      </c>
      <c r="L6" s="1"/>
      <c r="N6" s="29" t="str">
        <f t="array" ref="N6">TEXT(O6,"yymmdd")&amp;SUM(($O$3:$O$66=$O6)*($P$3:$P$66&lt;$P6)*1)+1</f>
        <v>1909261</v>
      </c>
      <c r="O6" s="2">
        <v>43734</v>
      </c>
      <c r="P6" s="31">
        <v>64</v>
      </c>
      <c r="R6" t="str">
        <f t="array" ref="R6">TEXT(S6,"YYMMDD")&amp;SUM(($S$6:$S$9=$S6)*($T$6:$T$9&lt;$T6)*1)+1</f>
        <v>1911144</v>
      </c>
      <c r="S6" s="2">
        <v>43783</v>
      </c>
      <c r="T6" s="31">
        <v>110</v>
      </c>
      <c r="U6" t="str">
        <f t="array" ref="U6">TEXT(S6,"YYMMDD")&amp;SUM(($S$6:$S$9=$S6)*($T$6:$T$9&gt;$T6)*1)+1</f>
        <v>1911141</v>
      </c>
    </row>
    <row r="7" spans="1:21" x14ac:dyDescent="0.4">
      <c r="A7" s="1" t="s">
        <v>25</v>
      </c>
      <c r="B7" s="1" t="s">
        <v>11</v>
      </c>
      <c r="C7" s="2">
        <v>43456</v>
      </c>
      <c r="D7" s="1" t="s">
        <v>16</v>
      </c>
      <c r="E7" s="1" t="s">
        <v>13</v>
      </c>
      <c r="F7" s="3">
        <v>90000</v>
      </c>
      <c r="G7" s="1">
        <v>120</v>
      </c>
      <c r="H7" s="1" t="s">
        <v>14</v>
      </c>
      <c r="I7" s="4">
        <f t="shared" si="0"/>
        <v>0.02</v>
      </c>
      <c r="J7" s="7">
        <f t="shared" si="1"/>
        <v>11945000</v>
      </c>
      <c r="K7" s="1" t="str">
        <f t="shared" ca="1" si="2"/>
        <v>79개월</v>
      </c>
      <c r="L7" s="1"/>
      <c r="N7" s="29" t="str">
        <f t="array" ref="N7">TEXT(O7,"yymmdd")&amp;SUM(($O$3:$O$66=$O7)*($P$3:$P$66&lt;$P7)*1)+1</f>
        <v>1812222</v>
      </c>
      <c r="O7" s="2">
        <v>43456</v>
      </c>
      <c r="P7" s="31">
        <v>98</v>
      </c>
      <c r="R7" t="str">
        <f t="array" ref="R7">TEXT(S7,"YYMMDD")&amp;SUM(($S$6:$S$9=$S7)*($T$6:$T$9&lt;$T7)*1)+1</f>
        <v>1911141</v>
      </c>
      <c r="S7" s="30">
        <v>43783</v>
      </c>
      <c r="T7" s="31">
        <v>49</v>
      </c>
      <c r="U7" t="str">
        <f t="array" ref="U7">TEXT(S7,"YYMMDD")&amp;SUM(($S$6:$S$9=$S7)*($T$6:$T$9&gt;$T7)*1)+1</f>
        <v>1911144</v>
      </c>
    </row>
    <row r="8" spans="1:21" x14ac:dyDescent="0.4">
      <c r="A8" s="1" t="s">
        <v>10</v>
      </c>
      <c r="B8" s="1" t="s">
        <v>11</v>
      </c>
      <c r="C8" s="2">
        <v>43894</v>
      </c>
      <c r="D8" s="1" t="s">
        <v>12</v>
      </c>
      <c r="E8" s="1" t="s">
        <v>13</v>
      </c>
      <c r="F8" s="3">
        <v>120000</v>
      </c>
      <c r="G8" s="1">
        <v>120</v>
      </c>
      <c r="H8" s="1" t="s">
        <v>14</v>
      </c>
      <c r="I8" s="4">
        <f t="shared" si="0"/>
        <v>2.8000000000000001E-2</v>
      </c>
      <c r="J8" s="7">
        <f t="shared" si="1"/>
        <v>16596000</v>
      </c>
      <c r="K8" s="1" t="str">
        <f t="shared" ca="1" si="2"/>
        <v>64개월</v>
      </c>
      <c r="L8" s="1"/>
      <c r="N8" s="29" t="str">
        <f t="array" ref="N8">TEXT(O8,"yymmdd")&amp;SUM(($O$3:$O$66=$O8)*($P$3:$P$66&lt;$P8)*1)+1</f>
        <v>2003041</v>
      </c>
      <c r="O8" s="2">
        <v>43894</v>
      </c>
      <c r="P8" s="31">
        <v>113</v>
      </c>
      <c r="R8" t="str">
        <f t="array" ref="R8">TEXT(S8,"YYMMDD")&amp;SUM(($S$6:$S$9=$S8)*($T$6:$T$9&lt;$T8)*1)+1</f>
        <v>1911142</v>
      </c>
      <c r="S8" s="30">
        <v>43783</v>
      </c>
      <c r="T8" s="31">
        <v>56</v>
      </c>
      <c r="U8" t="str">
        <f t="array" ref="U8">TEXT(S8,"YYMMDD")&amp;SUM(($S$6:$S$9=$S8)*($T$6:$T$9&gt;$T8)*1)+1</f>
        <v>1911143</v>
      </c>
    </row>
    <row r="9" spans="1:21" x14ac:dyDescent="0.4">
      <c r="A9" s="1" t="s">
        <v>49</v>
      </c>
      <c r="B9" s="1" t="s">
        <v>11</v>
      </c>
      <c r="C9" s="2">
        <v>43209</v>
      </c>
      <c r="D9" s="1" t="s">
        <v>24</v>
      </c>
      <c r="E9" s="1" t="s">
        <v>17</v>
      </c>
      <c r="F9" s="3">
        <v>120000</v>
      </c>
      <c r="G9" s="1">
        <v>120</v>
      </c>
      <c r="H9" s="1" t="s">
        <v>18</v>
      </c>
      <c r="I9" s="4">
        <f t="shared" si="0"/>
        <v>2.3E-2</v>
      </c>
      <c r="J9" s="7">
        <f t="shared" si="1"/>
        <v>16174000</v>
      </c>
      <c r="K9" s="1" t="str">
        <f t="shared" ca="1" si="2"/>
        <v>87개월</v>
      </c>
      <c r="L9" s="1"/>
      <c r="N9" s="29" t="str">
        <f t="array" ref="N9">TEXT(O9,"yymmdd")&amp;SUM(($O$3:$O$66=$O9)*($P$3:$P$66&lt;$P9)*1)+1</f>
        <v>1804191</v>
      </c>
      <c r="O9" s="2">
        <v>43209</v>
      </c>
      <c r="P9" s="31">
        <v>245</v>
      </c>
      <c r="R9" t="str">
        <f t="array" ref="R9">TEXT(S9,"YYMMDD")&amp;SUM(($S$6:$S$9=$S9)*($T$6:$T$9&lt;$T9)*1)+1</f>
        <v>1911143</v>
      </c>
      <c r="S9" s="30">
        <v>43783</v>
      </c>
      <c r="T9" s="31">
        <v>88</v>
      </c>
      <c r="U9" t="str">
        <f t="array" ref="U9">TEXT(S9,"YYMMDD")&amp;SUM(($S$6:$S$9=$S9)*($T$6:$T$9&gt;$T9)*1)+1</f>
        <v>1911142</v>
      </c>
    </row>
    <row r="10" spans="1:21" x14ac:dyDescent="0.4">
      <c r="A10" s="1" t="s">
        <v>37</v>
      </c>
      <c r="B10" s="1" t="s">
        <v>20</v>
      </c>
      <c r="C10" s="2">
        <v>43809</v>
      </c>
      <c r="D10" s="1" t="s">
        <v>24</v>
      </c>
      <c r="E10" s="1" t="s">
        <v>17</v>
      </c>
      <c r="F10" s="3">
        <v>10000</v>
      </c>
      <c r="G10" s="1">
        <v>120</v>
      </c>
      <c r="H10" s="1" t="s">
        <v>18</v>
      </c>
      <c r="I10" s="4">
        <f t="shared" si="0"/>
        <v>2.3E-2</v>
      </c>
      <c r="J10" s="7">
        <f t="shared" si="1"/>
        <v>1348000</v>
      </c>
      <c r="K10" s="1" t="str">
        <f t="shared" ca="1" si="2"/>
        <v>67개월</v>
      </c>
      <c r="L10" s="1"/>
      <c r="N10" s="29" t="str">
        <f t="array" ref="N10">TEXT(O10,"yymmdd")&amp;SUM(($O$3:$O$66=$O10)*($P$3:$P$66&lt;$P10)*1)+1</f>
        <v>1912101</v>
      </c>
      <c r="O10" s="2">
        <v>43809</v>
      </c>
      <c r="P10" s="31">
        <v>134</v>
      </c>
    </row>
    <row r="11" spans="1:21" x14ac:dyDescent="0.4">
      <c r="A11" s="1" t="s">
        <v>19</v>
      </c>
      <c r="B11" s="1" t="s">
        <v>20</v>
      </c>
      <c r="C11" s="2">
        <v>42552</v>
      </c>
      <c r="D11" s="1" t="s">
        <v>16</v>
      </c>
      <c r="E11" s="1" t="s">
        <v>21</v>
      </c>
      <c r="F11" s="3">
        <v>50000</v>
      </c>
      <c r="G11" s="1">
        <v>120</v>
      </c>
      <c r="H11" s="1" t="s">
        <v>14</v>
      </c>
      <c r="I11" s="4">
        <f t="shared" si="0"/>
        <v>2.1999999999999999E-2</v>
      </c>
      <c r="J11" s="7">
        <f t="shared" si="1"/>
        <v>6705000</v>
      </c>
      <c r="K11" s="1" t="str">
        <f t="shared" ca="1" si="2"/>
        <v>109개월</v>
      </c>
      <c r="L11" s="1"/>
      <c r="N11" s="29" t="str">
        <f t="array" ref="N11">TEXT(O11,"yymmdd")&amp;SUM(($O$3:$O$66=$O11)*($P$3:$P$66&lt;$P11)*1)+1</f>
        <v>1607012</v>
      </c>
      <c r="O11" s="2">
        <v>42552</v>
      </c>
      <c r="P11" s="31">
        <v>251</v>
      </c>
    </row>
    <row r="12" spans="1:21" x14ac:dyDescent="0.4">
      <c r="A12" s="1" t="s">
        <v>34</v>
      </c>
      <c r="B12" s="1" t="s">
        <v>11</v>
      </c>
      <c r="C12" s="2">
        <v>43565</v>
      </c>
      <c r="D12" s="1" t="s">
        <v>12</v>
      </c>
      <c r="E12" s="1" t="s">
        <v>17</v>
      </c>
      <c r="F12" s="3">
        <v>150000</v>
      </c>
      <c r="G12" s="1">
        <v>120</v>
      </c>
      <c r="H12" s="1" t="s">
        <v>18</v>
      </c>
      <c r="I12" s="4">
        <f t="shared" si="0"/>
        <v>2.9000000000000001E-2</v>
      </c>
      <c r="J12" s="7">
        <f t="shared" si="1"/>
        <v>20853000</v>
      </c>
      <c r="K12" s="1" t="str">
        <f t="shared" ca="1" si="2"/>
        <v>75개월</v>
      </c>
      <c r="L12" s="1"/>
      <c r="N12" s="29" t="str">
        <f t="array" ref="N12">TEXT(O12,"yymmdd")&amp;SUM(($O$3:$O$66=$O12)*($P$3:$P$66&lt;$P12)*1)+1</f>
        <v>1904101</v>
      </c>
      <c r="O12" s="2">
        <v>43565</v>
      </c>
      <c r="P12" s="31">
        <v>77</v>
      </c>
    </row>
    <row r="13" spans="1:21" x14ac:dyDescent="0.4">
      <c r="A13" s="1" t="s">
        <v>35</v>
      </c>
      <c r="B13" s="1" t="s">
        <v>11</v>
      </c>
      <c r="C13" s="2">
        <v>43814</v>
      </c>
      <c r="D13" s="1" t="s">
        <v>12</v>
      </c>
      <c r="E13" s="1" t="s">
        <v>21</v>
      </c>
      <c r="F13" s="3">
        <v>75000</v>
      </c>
      <c r="G13" s="1">
        <v>120</v>
      </c>
      <c r="H13" s="1" t="s">
        <v>18</v>
      </c>
      <c r="I13" s="4">
        <f t="shared" si="0"/>
        <v>2.9000000000000001E-2</v>
      </c>
      <c r="J13" s="7">
        <f t="shared" si="1"/>
        <v>10427000</v>
      </c>
      <c r="K13" s="1" t="str">
        <f t="shared" ca="1" si="2"/>
        <v>67개월</v>
      </c>
      <c r="L13" s="1"/>
      <c r="N13" s="29" t="str">
        <f t="array" ref="N13">TEXT(O13,"yymmdd")&amp;SUM(($O$3:$O$66=$O13)*($P$3:$P$66&lt;$P13)*1)+1</f>
        <v>1912151</v>
      </c>
      <c r="O13" s="2">
        <v>43814</v>
      </c>
      <c r="P13" s="31">
        <v>92</v>
      </c>
    </row>
    <row r="14" spans="1:21" x14ac:dyDescent="0.4">
      <c r="A14" s="1" t="s">
        <v>51</v>
      </c>
      <c r="B14" s="1" t="s">
        <v>11</v>
      </c>
      <c r="C14" s="2">
        <v>44164</v>
      </c>
      <c r="D14" s="1" t="s">
        <v>12</v>
      </c>
      <c r="E14" s="1" t="s">
        <v>13</v>
      </c>
      <c r="F14" s="3">
        <v>150000</v>
      </c>
      <c r="G14" s="1">
        <v>120</v>
      </c>
      <c r="H14" s="1" t="s">
        <v>14</v>
      </c>
      <c r="I14" s="4">
        <f t="shared" si="0"/>
        <v>2.8000000000000001E-2</v>
      </c>
      <c r="J14" s="7">
        <f t="shared" si="1"/>
        <v>20745000</v>
      </c>
      <c r="K14" s="1" t="str">
        <f t="shared" ca="1" si="2"/>
        <v>55개월</v>
      </c>
      <c r="L14" s="1"/>
      <c r="N14" s="29" t="str">
        <f t="array" ref="N14">TEXT(O14,"yymmdd")&amp;SUM(($O$3:$O$66=$O14)*($P$3:$P$66&lt;$P14)*1)+1</f>
        <v>2011291</v>
      </c>
      <c r="O14" s="2">
        <v>44164</v>
      </c>
      <c r="P14" s="31">
        <v>66</v>
      </c>
    </row>
    <row r="15" spans="1:21" x14ac:dyDescent="0.4">
      <c r="A15" s="1" t="s">
        <v>38</v>
      </c>
      <c r="B15" s="1" t="s">
        <v>11</v>
      </c>
      <c r="C15" s="2">
        <v>42708</v>
      </c>
      <c r="D15" s="1" t="s">
        <v>24</v>
      </c>
      <c r="E15" s="1" t="s">
        <v>21</v>
      </c>
      <c r="F15" s="3">
        <v>120000</v>
      </c>
      <c r="G15" s="1">
        <v>120</v>
      </c>
      <c r="H15" s="1" t="s">
        <v>14</v>
      </c>
      <c r="I15" s="4">
        <f t="shared" si="0"/>
        <v>2.8000000000000001E-2</v>
      </c>
      <c r="J15" s="7">
        <f t="shared" si="1"/>
        <v>16596000</v>
      </c>
      <c r="K15" s="1" t="str">
        <f t="shared" ca="1" si="2"/>
        <v>104개월</v>
      </c>
      <c r="L15" s="1"/>
      <c r="N15" s="29" t="str">
        <f t="array" ref="N15">TEXT(O15,"yymmdd")&amp;SUM(($O$3:$O$66=$O15)*($P$3:$P$66&lt;$P15)*1)+1</f>
        <v>1612041</v>
      </c>
      <c r="O15" s="2">
        <v>42708</v>
      </c>
      <c r="P15" s="31">
        <v>99</v>
      </c>
    </row>
    <row r="16" spans="1:21" x14ac:dyDescent="0.4">
      <c r="A16" s="1" t="s">
        <v>32</v>
      </c>
      <c r="B16" s="1" t="s">
        <v>20</v>
      </c>
      <c r="C16" s="2">
        <v>44191</v>
      </c>
      <c r="D16" s="1" t="s">
        <v>24</v>
      </c>
      <c r="E16" s="1" t="s">
        <v>13</v>
      </c>
      <c r="F16" s="3">
        <v>100000</v>
      </c>
      <c r="G16" s="1">
        <v>120</v>
      </c>
      <c r="H16" s="1" t="s">
        <v>14</v>
      </c>
      <c r="I16" s="4">
        <f t="shared" si="0"/>
        <v>2.1000000000000001E-2</v>
      </c>
      <c r="J16" s="7">
        <f t="shared" si="1"/>
        <v>13341000</v>
      </c>
      <c r="K16" s="1" t="str">
        <f t="shared" ca="1" si="2"/>
        <v>54개월</v>
      </c>
      <c r="L16" s="1"/>
      <c r="N16" s="29" t="str">
        <f t="array" ref="N16">TEXT(O16,"yymmdd")&amp;SUM(($O$3:$O$66=$O16)*($P$3:$P$66&lt;$P16)*1)+1</f>
        <v>2012261</v>
      </c>
      <c r="O16" s="2">
        <v>44191</v>
      </c>
      <c r="P16" s="31">
        <v>100</v>
      </c>
    </row>
    <row r="17" spans="1:16" x14ac:dyDescent="0.4">
      <c r="A17" s="1" t="s">
        <v>22</v>
      </c>
      <c r="B17" s="1" t="s">
        <v>20</v>
      </c>
      <c r="C17" s="2">
        <v>42965</v>
      </c>
      <c r="D17" s="1" t="s">
        <v>12</v>
      </c>
      <c r="E17" s="1" t="s">
        <v>21</v>
      </c>
      <c r="F17" s="3">
        <v>80000</v>
      </c>
      <c r="G17" s="1">
        <v>120</v>
      </c>
      <c r="H17" s="1" t="s">
        <v>14</v>
      </c>
      <c r="I17" s="4">
        <f t="shared" si="0"/>
        <v>0.03</v>
      </c>
      <c r="J17" s="7">
        <f t="shared" si="1"/>
        <v>11180000</v>
      </c>
      <c r="K17" s="1" t="str">
        <f t="shared" ca="1" si="2"/>
        <v>95개월</v>
      </c>
      <c r="L17" s="1"/>
      <c r="N17" s="29" t="str">
        <f t="array" ref="N17">TEXT(O17,"yymmdd")&amp;SUM(($O$3:$O$66=$O17)*($P$3:$P$66&lt;$P17)*1)+1</f>
        <v>1708181</v>
      </c>
      <c r="O17" s="2">
        <v>42965</v>
      </c>
      <c r="P17" s="31">
        <v>122</v>
      </c>
    </row>
    <row r="18" spans="1:16" x14ac:dyDescent="0.4">
      <c r="A18" s="1" t="s">
        <v>50</v>
      </c>
      <c r="B18" s="1" t="s">
        <v>20</v>
      </c>
      <c r="C18" s="2">
        <v>44042</v>
      </c>
      <c r="D18" s="1" t="s">
        <v>24</v>
      </c>
      <c r="E18" s="1" t="s">
        <v>13</v>
      </c>
      <c r="F18" s="3">
        <v>80000</v>
      </c>
      <c r="G18" s="1">
        <v>120</v>
      </c>
      <c r="H18" s="1" t="s">
        <v>14</v>
      </c>
      <c r="I18" s="4">
        <f t="shared" si="0"/>
        <v>2.1000000000000001E-2</v>
      </c>
      <c r="J18" s="7">
        <f t="shared" si="1"/>
        <v>10673000</v>
      </c>
      <c r="K18" s="1" t="str">
        <f t="shared" ca="1" si="2"/>
        <v>59개월</v>
      </c>
      <c r="L18" s="1"/>
      <c r="N18" s="29" t="str">
        <f t="array" ref="N18">TEXT(O18,"yymmdd")&amp;SUM(($O$3:$O$66=$O18)*($P$3:$P$66&lt;$P18)*1)+1</f>
        <v>2007301</v>
      </c>
      <c r="O18" s="2">
        <v>44042</v>
      </c>
      <c r="P18" s="31">
        <v>52</v>
      </c>
    </row>
    <row r="19" spans="1:16" x14ac:dyDescent="0.4">
      <c r="A19" s="1" t="s">
        <v>54</v>
      </c>
      <c r="B19" s="1" t="s">
        <v>11</v>
      </c>
      <c r="C19" s="2">
        <v>44124</v>
      </c>
      <c r="D19" s="1" t="s">
        <v>24</v>
      </c>
      <c r="E19" s="1" t="s">
        <v>28</v>
      </c>
      <c r="F19" s="3">
        <v>50000</v>
      </c>
      <c r="G19" s="1">
        <v>120</v>
      </c>
      <c r="H19" s="1" t="s">
        <v>14</v>
      </c>
      <c r="I19" s="4">
        <f t="shared" si="0"/>
        <v>2.1000000000000001E-2</v>
      </c>
      <c r="J19" s="7">
        <f t="shared" si="1"/>
        <v>6671000</v>
      </c>
      <c r="K19" s="1" t="str">
        <f t="shared" ca="1" si="2"/>
        <v>56개월</v>
      </c>
      <c r="L19" s="1"/>
      <c r="N19" s="29" t="str">
        <f t="array" ref="N19">TEXT(O19,"yymmdd")&amp;SUM(($O$3:$O$66=$O19)*($P$3:$P$66&lt;$P19)*1)+1</f>
        <v>2010201</v>
      </c>
      <c r="O19" s="2">
        <v>44124</v>
      </c>
      <c r="P19" s="31">
        <v>41</v>
      </c>
    </row>
    <row r="20" spans="1:16" x14ac:dyDescent="0.4">
      <c r="A20" s="1" t="s">
        <v>33</v>
      </c>
      <c r="B20" s="1" t="s">
        <v>20</v>
      </c>
      <c r="C20" s="2">
        <v>43963</v>
      </c>
      <c r="D20" s="1" t="s">
        <v>12</v>
      </c>
      <c r="E20" s="1" t="s">
        <v>28</v>
      </c>
      <c r="F20" s="3">
        <v>50000</v>
      </c>
      <c r="G20" s="1">
        <v>120</v>
      </c>
      <c r="H20" s="1" t="s">
        <v>18</v>
      </c>
      <c r="I20" s="4">
        <f t="shared" si="0"/>
        <v>2.8000000000000001E-2</v>
      </c>
      <c r="J20" s="7">
        <f t="shared" si="1"/>
        <v>6915000</v>
      </c>
      <c r="K20" s="1" t="str">
        <f t="shared" ca="1" si="2"/>
        <v>62개월</v>
      </c>
      <c r="L20" s="1"/>
      <c r="N20" s="29" t="str">
        <f t="array" ref="N20">TEXT(O20,"yymmdd")&amp;SUM(($O$3:$O$66=$O20)*($P$3:$P$66&lt;$P20)*1)+1</f>
        <v>2005121</v>
      </c>
      <c r="O20" s="2">
        <v>43963</v>
      </c>
      <c r="P20" s="31">
        <v>30</v>
      </c>
    </row>
    <row r="21" spans="1:16" x14ac:dyDescent="0.4">
      <c r="A21" s="1" t="s">
        <v>45</v>
      </c>
      <c r="B21" s="1" t="s">
        <v>11</v>
      </c>
      <c r="C21" s="2">
        <v>43365</v>
      </c>
      <c r="D21" s="1" t="s">
        <v>16</v>
      </c>
      <c r="E21" s="1" t="s">
        <v>17</v>
      </c>
      <c r="F21" s="3">
        <v>150000</v>
      </c>
      <c r="G21" s="1">
        <v>120</v>
      </c>
      <c r="H21" s="1" t="s">
        <v>18</v>
      </c>
      <c r="I21" s="4">
        <f t="shared" si="0"/>
        <v>0.02</v>
      </c>
      <c r="J21" s="7">
        <f t="shared" si="1"/>
        <v>19908000</v>
      </c>
      <c r="K21" s="1" t="str">
        <f t="shared" ca="1" si="2"/>
        <v>82개월</v>
      </c>
      <c r="L21" s="1"/>
      <c r="N21" s="29" t="str">
        <f t="array" ref="N21">TEXT(O21,"yymmdd")&amp;SUM(($O$3:$O$66=$O21)*($P$3:$P$66&lt;$P21)*1)+1</f>
        <v>1809221</v>
      </c>
      <c r="O21" s="2">
        <v>43365</v>
      </c>
      <c r="P21" s="31">
        <v>67</v>
      </c>
    </row>
    <row r="22" spans="1:16" x14ac:dyDescent="0.4">
      <c r="A22" s="1" t="s">
        <v>46</v>
      </c>
      <c r="B22" s="1" t="s">
        <v>11</v>
      </c>
      <c r="C22" s="2">
        <v>43751</v>
      </c>
      <c r="D22" s="1" t="s">
        <v>12</v>
      </c>
      <c r="E22" s="1" t="s">
        <v>17</v>
      </c>
      <c r="F22" s="3">
        <v>270000</v>
      </c>
      <c r="G22" s="1">
        <v>120</v>
      </c>
      <c r="H22" s="1" t="s">
        <v>14</v>
      </c>
      <c r="I22" s="4">
        <f t="shared" si="0"/>
        <v>2.9000000000000001E-2</v>
      </c>
      <c r="J22" s="7">
        <f t="shared" si="1"/>
        <v>37535000</v>
      </c>
      <c r="K22" s="1" t="str">
        <f t="shared" ca="1" si="2"/>
        <v>69개월</v>
      </c>
      <c r="L22" s="1"/>
      <c r="N22" s="29" t="str">
        <f t="array" ref="N22">TEXT(O22,"yymmdd")&amp;SUM(($O$3:$O$66=$O22)*($P$3:$P$66&lt;$P22)*1)+1</f>
        <v>1910131</v>
      </c>
      <c r="O22" s="2">
        <v>43751</v>
      </c>
      <c r="P22" s="31">
        <v>85</v>
      </c>
    </row>
    <row r="23" spans="1:16" x14ac:dyDescent="0.4">
      <c r="A23" s="1" t="s">
        <v>47</v>
      </c>
      <c r="B23" s="1" t="s">
        <v>11</v>
      </c>
      <c r="C23" s="2">
        <v>44060</v>
      </c>
      <c r="D23" s="1" t="s">
        <v>16</v>
      </c>
      <c r="E23" s="1" t="s">
        <v>13</v>
      </c>
      <c r="F23" s="3">
        <v>120000</v>
      </c>
      <c r="G23" s="1">
        <v>120</v>
      </c>
      <c r="H23" s="1" t="s">
        <v>14</v>
      </c>
      <c r="I23" s="4">
        <f t="shared" si="0"/>
        <v>1.4999999999999999E-2</v>
      </c>
      <c r="J23" s="7">
        <f t="shared" si="1"/>
        <v>15526000</v>
      </c>
      <c r="K23" s="1" t="str">
        <f t="shared" ca="1" si="2"/>
        <v>59개월</v>
      </c>
      <c r="L23" s="1"/>
      <c r="N23" s="29" t="str">
        <f t="array" ref="N23">TEXT(O23,"yymmdd")&amp;SUM(($O$3:$O$66=$O23)*($P$3:$P$66&lt;$P23)*1)+1</f>
        <v>2008172</v>
      </c>
      <c r="O23" s="2">
        <v>44060</v>
      </c>
      <c r="P23" s="31">
        <v>84</v>
      </c>
    </row>
    <row r="24" spans="1:16" x14ac:dyDescent="0.4">
      <c r="A24" s="1" t="s">
        <v>48</v>
      </c>
      <c r="B24" s="1" t="s">
        <v>11</v>
      </c>
      <c r="C24" s="2">
        <v>43350</v>
      </c>
      <c r="D24" s="1" t="s">
        <v>12</v>
      </c>
      <c r="E24" s="1" t="s">
        <v>28</v>
      </c>
      <c r="F24" s="3">
        <v>150000</v>
      </c>
      <c r="G24" s="1">
        <v>120</v>
      </c>
      <c r="H24" s="1" t="s">
        <v>14</v>
      </c>
      <c r="I24" s="4">
        <f t="shared" si="0"/>
        <v>2.9000000000000001E-2</v>
      </c>
      <c r="J24" s="7">
        <f t="shared" si="1"/>
        <v>20853000</v>
      </c>
      <c r="K24" s="1" t="str">
        <f t="shared" ca="1" si="2"/>
        <v>82개월</v>
      </c>
      <c r="L24" s="1"/>
      <c r="N24" s="29" t="str">
        <f t="array" ref="N24">TEXT(O24,"yymmdd")&amp;SUM(($O$3:$O$66=$O24)*($P$3:$P$66&lt;$P24)*1)+1</f>
        <v>1809071</v>
      </c>
      <c r="O24" s="2">
        <v>43350</v>
      </c>
      <c r="P24" s="31">
        <v>71</v>
      </c>
    </row>
    <row r="25" spans="1:16" x14ac:dyDescent="0.4">
      <c r="A25" s="1" t="s">
        <v>26</v>
      </c>
      <c r="B25" s="1" t="s">
        <v>20</v>
      </c>
      <c r="C25" s="2">
        <v>43783</v>
      </c>
      <c r="D25" s="1" t="s">
        <v>16</v>
      </c>
      <c r="E25" s="1" t="s">
        <v>21</v>
      </c>
      <c r="F25" s="3">
        <v>100000</v>
      </c>
      <c r="G25" s="1">
        <v>120</v>
      </c>
      <c r="H25" s="1" t="s">
        <v>14</v>
      </c>
      <c r="I25" s="4">
        <f t="shared" si="0"/>
        <v>0.02</v>
      </c>
      <c r="J25" s="7">
        <f t="shared" si="1"/>
        <v>13272000</v>
      </c>
      <c r="K25" s="1" t="str">
        <f t="shared" ca="1" si="2"/>
        <v>68개월</v>
      </c>
      <c r="L25" s="1"/>
      <c r="N25" s="29" t="str">
        <f t="array" ref="N25">TEXT(O25,"yymmdd")&amp;SUM(($O$3:$O$66=$O25)*($P$3:$P$66&lt;$P25)*1)+1</f>
        <v>1911144</v>
      </c>
      <c r="O25" s="2">
        <v>43783</v>
      </c>
      <c r="P25" s="31">
        <v>110</v>
      </c>
    </row>
    <row r="26" spans="1:16" x14ac:dyDescent="0.4">
      <c r="A26" s="1" t="s">
        <v>27</v>
      </c>
      <c r="B26" s="1" t="s">
        <v>20</v>
      </c>
      <c r="C26" s="2">
        <v>43574</v>
      </c>
      <c r="D26" s="1" t="s">
        <v>16</v>
      </c>
      <c r="E26" s="1" t="s">
        <v>28</v>
      </c>
      <c r="F26" s="3">
        <v>120000</v>
      </c>
      <c r="G26" s="1">
        <v>120</v>
      </c>
      <c r="H26" s="1" t="s">
        <v>18</v>
      </c>
      <c r="I26" s="4">
        <f t="shared" si="0"/>
        <v>0.02</v>
      </c>
      <c r="J26" s="7">
        <f t="shared" si="1"/>
        <v>15927000</v>
      </c>
      <c r="K26" s="1" t="str">
        <f t="shared" ca="1" si="2"/>
        <v>75개월</v>
      </c>
      <c r="L26" s="1"/>
      <c r="N26" s="29" t="str">
        <f t="array" ref="N26">TEXT(O26,"yymmdd")&amp;SUM(($O$3:$O$66=$O26)*($P$3:$P$66&lt;$P26)*1)+1</f>
        <v>1904192</v>
      </c>
      <c r="O26" s="2">
        <v>43574</v>
      </c>
      <c r="P26" s="31">
        <v>145</v>
      </c>
    </row>
    <row r="27" spans="1:16" x14ac:dyDescent="0.4">
      <c r="A27" s="1" t="s">
        <v>29</v>
      </c>
      <c r="B27" s="1" t="s">
        <v>11</v>
      </c>
      <c r="C27" s="2">
        <v>42703</v>
      </c>
      <c r="D27" s="1" t="s">
        <v>16</v>
      </c>
      <c r="E27" s="1" t="s">
        <v>21</v>
      </c>
      <c r="F27" s="3">
        <v>250000</v>
      </c>
      <c r="G27" s="1">
        <v>120</v>
      </c>
      <c r="H27" s="1" t="s">
        <v>14</v>
      </c>
      <c r="I27" s="4">
        <f t="shared" si="0"/>
        <v>2.1999999999999999E-2</v>
      </c>
      <c r="J27" s="7">
        <f t="shared" si="1"/>
        <v>33522000</v>
      </c>
      <c r="K27" s="1" t="str">
        <f t="shared" ca="1" si="2"/>
        <v>104개월</v>
      </c>
      <c r="L27" s="1"/>
      <c r="N27" s="29" t="str">
        <f t="array" ref="N27">TEXT(O27,"yymmdd")&amp;SUM(($O$3:$O$66=$O27)*($P$3:$P$66&lt;$P27)*1)+1</f>
        <v>1611292</v>
      </c>
      <c r="O27" s="2">
        <v>42703</v>
      </c>
      <c r="P27" s="31">
        <v>168</v>
      </c>
    </row>
    <row r="28" spans="1:16" x14ac:dyDescent="0.4">
      <c r="A28" s="1" t="s">
        <v>30</v>
      </c>
      <c r="B28" s="1" t="s">
        <v>11</v>
      </c>
      <c r="C28" s="2">
        <v>43834</v>
      </c>
      <c r="D28" s="1" t="s">
        <v>24</v>
      </c>
      <c r="E28" s="1" t="s">
        <v>13</v>
      </c>
      <c r="F28" s="3">
        <v>10000</v>
      </c>
      <c r="G28" s="1">
        <v>120</v>
      </c>
      <c r="H28" s="1" t="s">
        <v>18</v>
      </c>
      <c r="I28" s="4">
        <f t="shared" si="0"/>
        <v>2.1000000000000001E-2</v>
      </c>
      <c r="J28" s="7">
        <f t="shared" si="1"/>
        <v>1335000</v>
      </c>
      <c r="K28" s="1" t="str">
        <f t="shared" ca="1" si="2"/>
        <v>66개월</v>
      </c>
      <c r="L28" s="1"/>
      <c r="N28" s="29" t="str">
        <f t="array" ref="N28">TEXT(O28,"yymmdd")&amp;SUM(($O$3:$O$66=$O28)*($P$3:$P$66&lt;$P28)*1)+1</f>
        <v>2001041</v>
      </c>
      <c r="O28" s="2">
        <v>43834</v>
      </c>
      <c r="P28" s="31">
        <v>316</v>
      </c>
    </row>
    <row r="29" spans="1:16" x14ac:dyDescent="0.4">
      <c r="A29" s="1" t="s">
        <v>39</v>
      </c>
      <c r="B29" s="1" t="s">
        <v>20</v>
      </c>
      <c r="C29" s="2">
        <v>43887</v>
      </c>
      <c r="D29" s="1" t="s">
        <v>12</v>
      </c>
      <c r="E29" s="1" t="s">
        <v>28</v>
      </c>
      <c r="F29" s="3">
        <v>250000</v>
      </c>
      <c r="G29" s="1">
        <v>120</v>
      </c>
      <c r="H29" s="1" t="s">
        <v>14</v>
      </c>
      <c r="I29" s="4">
        <f t="shared" si="0"/>
        <v>2.8000000000000001E-2</v>
      </c>
      <c r="J29" s="7">
        <f t="shared" si="1"/>
        <v>34575000</v>
      </c>
      <c r="K29" s="1" t="str">
        <f t="shared" ca="1" si="2"/>
        <v>64개월</v>
      </c>
      <c r="L29" s="1"/>
      <c r="N29" s="29" t="str">
        <f t="array" ref="N29">TEXT(O29,"yymmdd")&amp;SUM(($O$3:$O$66=$O29)*($P$3:$P$66&lt;$P29)*1)+1</f>
        <v>2002261</v>
      </c>
      <c r="O29" s="2">
        <v>43887</v>
      </c>
      <c r="P29" s="31">
        <v>331</v>
      </c>
    </row>
    <row r="30" spans="1:16" x14ac:dyDescent="0.4">
      <c r="A30" s="1" t="s">
        <v>40</v>
      </c>
      <c r="B30" s="1" t="s">
        <v>20</v>
      </c>
      <c r="C30" s="2">
        <v>44066</v>
      </c>
      <c r="D30" s="1" t="s">
        <v>24</v>
      </c>
      <c r="E30" s="1" t="s">
        <v>21</v>
      </c>
      <c r="F30" s="3">
        <v>210000</v>
      </c>
      <c r="G30" s="1">
        <v>120</v>
      </c>
      <c r="H30" s="1" t="s">
        <v>14</v>
      </c>
      <c r="I30" s="4">
        <f t="shared" si="0"/>
        <v>2.1000000000000001E-2</v>
      </c>
      <c r="J30" s="7">
        <f t="shared" si="1"/>
        <v>28015000</v>
      </c>
      <c r="K30" s="1" t="str">
        <f t="shared" ca="1" si="2"/>
        <v>58개월</v>
      </c>
      <c r="L30" s="1"/>
      <c r="N30" s="29" t="str">
        <f t="array" ref="N30">TEXT(O30,"yymmdd")&amp;SUM(($O$3:$O$66=$O30)*($P$3:$P$66&lt;$P30)*1)+1</f>
        <v>2008231</v>
      </c>
      <c r="O30" s="2">
        <v>44066</v>
      </c>
      <c r="P30" s="31">
        <v>211</v>
      </c>
    </row>
    <row r="31" spans="1:16" x14ac:dyDescent="0.4">
      <c r="A31" s="1" t="s">
        <v>41</v>
      </c>
      <c r="B31" s="1" t="s">
        <v>11</v>
      </c>
      <c r="C31" s="2">
        <v>43808</v>
      </c>
      <c r="D31" s="1" t="s">
        <v>16</v>
      </c>
      <c r="E31" s="1" t="s">
        <v>13</v>
      </c>
      <c r="F31" s="3">
        <v>70000</v>
      </c>
      <c r="G31" s="1">
        <v>120</v>
      </c>
      <c r="H31" s="1" t="s">
        <v>18</v>
      </c>
      <c r="I31" s="4">
        <f t="shared" si="0"/>
        <v>0.02</v>
      </c>
      <c r="J31" s="7">
        <f t="shared" si="1"/>
        <v>9291000</v>
      </c>
      <c r="K31" s="1" t="str">
        <f t="shared" ca="1" si="2"/>
        <v>67개월</v>
      </c>
      <c r="L31" s="1"/>
      <c r="N31" s="29" t="str">
        <f t="array" ref="N31">TEXT(O31,"yymmdd")&amp;SUM(($O$3:$O$66=$O31)*($P$3:$P$66&lt;$P31)*1)+1</f>
        <v>1912091</v>
      </c>
      <c r="O31" s="2">
        <v>43808</v>
      </c>
      <c r="P31" s="31">
        <v>396</v>
      </c>
    </row>
    <row r="32" spans="1:16" x14ac:dyDescent="0.4">
      <c r="A32" s="1" t="s">
        <v>42</v>
      </c>
      <c r="B32" s="1" t="s">
        <v>11</v>
      </c>
      <c r="C32" s="2">
        <v>43145</v>
      </c>
      <c r="D32" s="1" t="s">
        <v>24</v>
      </c>
      <c r="E32" s="1" t="s">
        <v>21</v>
      </c>
      <c r="F32" s="3">
        <v>70000</v>
      </c>
      <c r="G32" s="1">
        <v>120</v>
      </c>
      <c r="H32" s="1" t="s">
        <v>14</v>
      </c>
      <c r="I32" s="4">
        <f t="shared" si="0"/>
        <v>2.3E-2</v>
      </c>
      <c r="J32" s="7">
        <f t="shared" si="1"/>
        <v>9435000</v>
      </c>
      <c r="K32" s="1" t="str">
        <f t="shared" ca="1" si="2"/>
        <v>89개월</v>
      </c>
      <c r="L32" s="1"/>
      <c r="N32" s="29" t="str">
        <f t="array" ref="N32">TEXT(O32,"yymmdd")&amp;SUM(($O$3:$O$66=$O32)*($P$3:$P$66&lt;$P32)*1)+1</f>
        <v>1802142</v>
      </c>
      <c r="O32" s="2">
        <v>43145</v>
      </c>
      <c r="P32" s="31">
        <v>400</v>
      </c>
    </row>
    <row r="33" spans="1:16" x14ac:dyDescent="0.4">
      <c r="A33" s="1" t="s">
        <v>15</v>
      </c>
      <c r="B33" s="1" t="s">
        <v>11</v>
      </c>
      <c r="C33" s="2">
        <v>42395</v>
      </c>
      <c r="D33" s="1" t="s">
        <v>16</v>
      </c>
      <c r="E33" s="1" t="s">
        <v>17</v>
      </c>
      <c r="F33" s="3">
        <v>150000</v>
      </c>
      <c r="G33" s="1">
        <v>120</v>
      </c>
      <c r="H33" s="1" t="s">
        <v>18</v>
      </c>
      <c r="I33" s="4">
        <f t="shared" si="0"/>
        <v>2.1999999999999999E-2</v>
      </c>
      <c r="J33" s="7">
        <f t="shared" si="1"/>
        <v>20114000</v>
      </c>
      <c r="K33" s="1" t="str">
        <f t="shared" ca="1" si="2"/>
        <v>114개월</v>
      </c>
      <c r="L33" s="1"/>
      <c r="N33" s="29" t="str">
        <f t="array" ref="N33">TEXT(O33,"yymmdd")&amp;SUM(($O$3:$O$66=$O33)*($P$3:$P$66&lt;$P33)*1)+1</f>
        <v>1601261</v>
      </c>
      <c r="O33" s="2">
        <v>42395</v>
      </c>
      <c r="P33" s="31">
        <v>21</v>
      </c>
    </row>
    <row r="34" spans="1:16" x14ac:dyDescent="0.4">
      <c r="A34" s="1" t="s">
        <v>53</v>
      </c>
      <c r="B34" s="1" t="s">
        <v>11</v>
      </c>
      <c r="C34" s="2">
        <v>43635</v>
      </c>
      <c r="D34" s="1" t="s">
        <v>12</v>
      </c>
      <c r="E34" s="1" t="s">
        <v>13</v>
      </c>
      <c r="F34" s="3">
        <v>150000</v>
      </c>
      <c r="G34" s="1">
        <v>120</v>
      </c>
      <c r="H34" s="1" t="s">
        <v>14</v>
      </c>
      <c r="I34" s="4">
        <f t="shared" si="0"/>
        <v>2.9000000000000001E-2</v>
      </c>
      <c r="J34" s="7">
        <f t="shared" si="1"/>
        <v>20853000</v>
      </c>
      <c r="K34" s="1" t="str">
        <f t="shared" ca="1" si="2"/>
        <v>73개월</v>
      </c>
      <c r="L34" s="1"/>
      <c r="N34" s="29" t="str">
        <f t="array" ref="N34">TEXT(O34,"yymmdd")&amp;SUM(($O$3:$O$66=$O34)*($P$3:$P$66&lt;$P34)*1)+1</f>
        <v>1906191</v>
      </c>
      <c r="O34" s="2">
        <v>43635</v>
      </c>
      <c r="P34" s="31">
        <v>13</v>
      </c>
    </row>
    <row r="35" spans="1:16" x14ac:dyDescent="0.4">
      <c r="A35" s="1" t="s">
        <v>43</v>
      </c>
      <c r="B35" s="1" t="s">
        <v>11</v>
      </c>
      <c r="C35" s="2">
        <v>44065</v>
      </c>
      <c r="D35" s="1" t="s">
        <v>24</v>
      </c>
      <c r="E35" s="1" t="s">
        <v>21</v>
      </c>
      <c r="F35" s="3">
        <v>50000</v>
      </c>
      <c r="G35" s="1">
        <v>120</v>
      </c>
      <c r="H35" s="1" t="s">
        <v>18</v>
      </c>
      <c r="I35" s="4">
        <f t="shared" si="0"/>
        <v>2.1000000000000001E-2</v>
      </c>
      <c r="J35" s="7">
        <f t="shared" si="1"/>
        <v>6671000</v>
      </c>
      <c r="K35" s="1" t="str">
        <f t="shared" ca="1" si="2"/>
        <v>58개월</v>
      </c>
      <c r="L35" s="1"/>
      <c r="N35" s="29" t="str">
        <f t="array" ref="N35">TEXT(O35,"yymmdd")&amp;SUM(($O$3:$O$66=$O35)*($P$3:$P$66&lt;$P35)*1)+1</f>
        <v>2008221</v>
      </c>
      <c r="O35" s="2">
        <v>44065</v>
      </c>
      <c r="P35" s="31">
        <v>54</v>
      </c>
    </row>
    <row r="36" spans="1:16" x14ac:dyDescent="0.4">
      <c r="N36" s="29" t="str">
        <f t="array" ref="N36">TEXT(O36,"yymmdd")&amp;SUM(($O$3:$O$66=$O36)*($P$3:$P$66&lt;$P36)*1)+1</f>
        <v>1912011</v>
      </c>
      <c r="O36" s="30">
        <v>43800</v>
      </c>
      <c r="P36" s="31">
        <v>65</v>
      </c>
    </row>
    <row r="37" spans="1:16" x14ac:dyDescent="0.4">
      <c r="A37" t="s">
        <v>58</v>
      </c>
      <c r="N37" s="29" t="str">
        <f t="array" ref="N37">TEXT(O37,"yymmdd")&amp;SUM(($O$3:$O$66=$O37)*($P$3:$P$66&lt;$P37)*1)+1</f>
        <v>2008222</v>
      </c>
      <c r="O37" s="30">
        <v>44065</v>
      </c>
      <c r="P37" s="31">
        <v>210</v>
      </c>
    </row>
    <row r="38" spans="1:16" x14ac:dyDescent="0.4">
      <c r="A38" s="8"/>
      <c r="B38" s="9">
        <v>2014</v>
      </c>
      <c r="C38" s="9">
        <v>2016</v>
      </c>
      <c r="D38" s="9">
        <v>2018</v>
      </c>
      <c r="E38" s="9">
        <v>2020</v>
      </c>
      <c r="F38" s="10" t="s">
        <v>6</v>
      </c>
      <c r="N38" s="29" t="str">
        <f t="array" ref="N38">TEXT(O38,"yymmdd")&amp;SUM(($O$3:$O$66=$O38)*($P$3:$P$66&lt;$P38)*1)+1</f>
        <v>1611293</v>
      </c>
      <c r="O38" s="30">
        <v>42703</v>
      </c>
      <c r="P38" s="31">
        <v>320</v>
      </c>
    </row>
    <row r="39" spans="1:16" x14ac:dyDescent="0.4">
      <c r="A39" s="11" t="s">
        <v>4</v>
      </c>
      <c r="B39" s="12">
        <v>2016</v>
      </c>
      <c r="C39" s="12">
        <v>2018</v>
      </c>
      <c r="D39" s="12">
        <v>2020</v>
      </c>
      <c r="E39" s="13"/>
      <c r="F39" s="14" t="s">
        <v>59</v>
      </c>
      <c r="N39" s="29" t="str">
        <f t="array" ref="N39">TEXT(O39,"yymmdd")&amp;SUM(($O$3:$O$66=$O39)*($P$3:$P$66&lt;$P39)*1)+1</f>
        <v>2005123</v>
      </c>
      <c r="O39" s="30">
        <v>43963</v>
      </c>
      <c r="P39" s="31">
        <v>97</v>
      </c>
    </row>
    <row r="40" spans="1:16" x14ac:dyDescent="0.4">
      <c r="A40" s="15" t="s">
        <v>16</v>
      </c>
      <c r="B40" s="16">
        <v>2.5000000000000001E-2</v>
      </c>
      <c r="C40" s="16">
        <v>2.1999999999999999E-2</v>
      </c>
      <c r="D40" s="17">
        <v>0.02</v>
      </c>
      <c r="E40" s="16">
        <v>1.4999999999999999E-2</v>
      </c>
      <c r="F40" s="18">
        <f t="array" ref="F40">AVERAGE(IF(($D$3:$D$35=A40)*($F$3:$F$35&lt;&gt;MAX(($D$3:$D$35=A40)*$F$3:$F$35)),$F$3:$F$35))</f>
        <v>109000</v>
      </c>
      <c r="N40" s="29" t="str">
        <f t="array" ref="N40">TEXT(O40,"yymmdd")&amp;SUM(($O$3:$O$66=$O40)*($P$3:$P$66&lt;$P40)*1)+1</f>
        <v>2008171</v>
      </c>
      <c r="O40" s="30">
        <v>44060</v>
      </c>
      <c r="P40" s="31">
        <v>65</v>
      </c>
    </row>
    <row r="41" spans="1:16" x14ac:dyDescent="0.4">
      <c r="A41" s="1" t="s">
        <v>24</v>
      </c>
      <c r="B41" s="4">
        <v>3.3000000000000002E-2</v>
      </c>
      <c r="C41" s="4">
        <v>2.8000000000000001E-2</v>
      </c>
      <c r="D41" s="4">
        <v>2.3E-2</v>
      </c>
      <c r="E41" s="4">
        <v>2.1000000000000001E-2</v>
      </c>
      <c r="F41" s="18">
        <f t="array" ref="F41">AVERAGE(IF(($D$3:$D$35=A41)*($F$3:$F$35&lt;&gt;MAX(($D$3:$D$35=A41)*$F$3:$F$35)),$F$3:$F$35))</f>
        <v>71000</v>
      </c>
      <c r="N41" s="29" t="str">
        <f t="array" ref="N41">TEXT(O41,"yymmdd")&amp;SUM(($O$3:$O$66=$O41)*($P$3:$P$66&lt;$P41)*1)+1</f>
        <v>1812221</v>
      </c>
      <c r="O41" s="30">
        <v>43456</v>
      </c>
      <c r="P41" s="31">
        <v>33</v>
      </c>
    </row>
    <row r="42" spans="1:16" x14ac:dyDescent="0.4">
      <c r="A42" s="1" t="s">
        <v>12</v>
      </c>
      <c r="B42" s="4">
        <v>3.5999999999999997E-2</v>
      </c>
      <c r="C42" s="4">
        <v>0.03</v>
      </c>
      <c r="D42" s="4">
        <v>2.9000000000000001E-2</v>
      </c>
      <c r="E42" s="4">
        <v>2.8000000000000001E-2</v>
      </c>
      <c r="F42" s="18">
        <f t="array" ref="F42">AVERAGE(IF(($D$3:$D$35=A42)*($F$3:$F$35&lt;&gt;MAX(($D$3:$D$35=A42)*$F$3:$F$35)),$F$3:$F$35))</f>
        <v>130555.55555555556</v>
      </c>
      <c r="N42" s="29" t="str">
        <f t="array" ref="N42">TEXT(O42,"yymmdd")&amp;SUM(($O$3:$O$66=$O42)*($P$3:$P$66&lt;$P42)*1)+1</f>
        <v>1804121</v>
      </c>
      <c r="O42" s="30">
        <v>43202</v>
      </c>
      <c r="P42" s="31">
        <v>77</v>
      </c>
    </row>
    <row r="43" spans="1:16" x14ac:dyDescent="0.4">
      <c r="N43" s="29" t="str">
        <f t="array" ref="N43">TEXT(O43,"yymmdd")&amp;SUM(($O$3:$O$66=$O43)*($P$3:$P$66&lt;$P43)*1)+1</f>
        <v>1911143</v>
      </c>
      <c r="O43" s="30">
        <v>43783</v>
      </c>
      <c r="P43" s="31">
        <v>88</v>
      </c>
    </row>
    <row r="44" spans="1:16" x14ac:dyDescent="0.4">
      <c r="N44" s="29" t="str">
        <f t="array" ref="N44">TEXT(O44,"yymmdd")&amp;SUM(($O$3:$O$66=$O44)*($P$3:$P$66&lt;$P44)*1)+1</f>
        <v>1911145</v>
      </c>
      <c r="O44" s="30">
        <v>43783</v>
      </c>
      <c r="P44" s="31">
        <v>198</v>
      </c>
    </row>
    <row r="45" spans="1:16" x14ac:dyDescent="0.4">
      <c r="N45" s="29" t="str">
        <f t="array" ref="N45">TEXT(O45,"yymmdd")&amp;SUM(($O$3:$O$66=$O45)*($P$3:$P$66&lt;$P45)*1)+1</f>
        <v>1802141</v>
      </c>
      <c r="O45" s="30">
        <v>43145</v>
      </c>
      <c r="P45" s="31">
        <v>250</v>
      </c>
    </row>
    <row r="46" spans="1:16" x14ac:dyDescent="0.4">
      <c r="N46" s="29" t="str">
        <f t="array" ref="N46">TEXT(O46,"yymmdd")&amp;SUM(($O$3:$O$66=$O46)*($P$3:$P$66&lt;$P46)*1)+1</f>
        <v>1809073</v>
      </c>
      <c r="O46" s="30">
        <v>43350</v>
      </c>
      <c r="P46" s="31">
        <v>166</v>
      </c>
    </row>
    <row r="47" spans="1:16" x14ac:dyDescent="0.4">
      <c r="N47" s="29" t="str">
        <f t="array" ref="N47">TEXT(O47,"yymmdd")&amp;SUM(($O$3:$O$66=$O47)*($P$3:$P$66&lt;$P47)*1)+1</f>
        <v>1607013</v>
      </c>
      <c r="O47" s="30">
        <v>42552</v>
      </c>
      <c r="P47" s="31">
        <v>311</v>
      </c>
    </row>
    <row r="48" spans="1:16" x14ac:dyDescent="0.4">
      <c r="N48" s="29" t="str">
        <f t="array" ref="N48">TEXT(O48,"yymmdd")&amp;SUM(($O$3:$O$66=$O48)*($P$3:$P$66&lt;$P48)*1)+1</f>
        <v>1906192</v>
      </c>
      <c r="O48" s="30">
        <v>43635</v>
      </c>
      <c r="P48" s="31">
        <v>211</v>
      </c>
    </row>
    <row r="49" spans="14:16" x14ac:dyDescent="0.4">
      <c r="N49" s="29" t="str">
        <f t="array" ref="N49">TEXT(O49,"yymmdd")&amp;SUM(($O$3:$O$66=$O49)*($P$3:$P$66&lt;$P49)*1)+1</f>
        <v>1612191</v>
      </c>
      <c r="O49" s="30">
        <v>42723</v>
      </c>
      <c r="P49" s="31">
        <v>45</v>
      </c>
    </row>
    <row r="50" spans="14:16" x14ac:dyDescent="0.4">
      <c r="N50" s="29" t="str">
        <f t="array" ref="N50">TEXT(O50,"yymmdd")&amp;SUM(($O$3:$O$66=$O50)*($P$3:$P$66&lt;$P50)*1)+1</f>
        <v>1505071</v>
      </c>
      <c r="O50" s="30">
        <v>42131</v>
      </c>
      <c r="P50" s="31">
        <v>55</v>
      </c>
    </row>
    <row r="51" spans="14:16" x14ac:dyDescent="0.4">
      <c r="N51" s="29" t="str">
        <f t="array" ref="N51">TEXT(O51,"yymmdd")&amp;SUM(($O$3:$O$66=$O51)*($P$3:$P$66&lt;$P51)*1)+1</f>
        <v>2008071</v>
      </c>
      <c r="O51" s="30">
        <v>44050</v>
      </c>
      <c r="P51" s="31">
        <v>69</v>
      </c>
    </row>
    <row r="52" spans="14:16" x14ac:dyDescent="0.4">
      <c r="N52" s="29" t="str">
        <f t="array" ref="N52">TEXT(O52,"yymmdd")&amp;SUM(($O$3:$O$66=$O52)*($P$3:$P$66&lt;$P52)*1)+1</f>
        <v>2007302</v>
      </c>
      <c r="O52" s="30">
        <v>44042</v>
      </c>
      <c r="P52" s="31">
        <v>116</v>
      </c>
    </row>
    <row r="53" spans="14:16" x14ac:dyDescent="0.4">
      <c r="N53" s="29" t="str">
        <f t="array" ref="N53">TEXT(O53,"yymmdd")&amp;SUM(($O$3:$O$66=$O53)*($P$3:$P$66&lt;$P53)*1)+1</f>
        <v>1806061</v>
      </c>
      <c r="O53" s="30">
        <v>43257</v>
      </c>
      <c r="P53" s="31">
        <v>150</v>
      </c>
    </row>
    <row r="54" spans="14:16" x14ac:dyDescent="0.4">
      <c r="N54" s="29" t="str">
        <f t="array" ref="N54">TEXT(O54,"yymmdd")&amp;SUM(($O$3:$O$66=$O54)*($P$3:$P$66&lt;$P54)*1)+1</f>
        <v>1607011</v>
      </c>
      <c r="O54" s="30">
        <v>42552</v>
      </c>
      <c r="P54" s="31">
        <v>170</v>
      </c>
    </row>
    <row r="55" spans="14:16" x14ac:dyDescent="0.4">
      <c r="N55" s="29" t="str">
        <f t="array" ref="N55">TEXT(O55,"yymmdd")&amp;SUM(($O$3:$O$66=$O55)*($P$3:$P$66&lt;$P55)*1)+1</f>
        <v>1912153</v>
      </c>
      <c r="O55" s="30">
        <v>43814</v>
      </c>
      <c r="P55" s="31">
        <v>185</v>
      </c>
    </row>
    <row r="56" spans="14:16" x14ac:dyDescent="0.4">
      <c r="N56" s="29" t="str">
        <f t="array" ref="N56">TEXT(O56,"yymmdd")&amp;SUM(($O$3:$O$66=$O56)*($P$3:$P$66&lt;$P56)*1)+1</f>
        <v>1912152</v>
      </c>
      <c r="O56" s="30">
        <v>43814</v>
      </c>
      <c r="P56" s="31">
        <v>143</v>
      </c>
    </row>
    <row r="57" spans="14:16" x14ac:dyDescent="0.4">
      <c r="N57" s="29" t="str">
        <f t="array" ref="N57">TEXT(O57,"yymmdd")&amp;SUM(($O$3:$O$66=$O57)*($P$3:$P$66&lt;$P57)*1)+1</f>
        <v>2008173</v>
      </c>
      <c r="O57" s="30">
        <v>44060</v>
      </c>
      <c r="P57" s="31">
        <v>95</v>
      </c>
    </row>
    <row r="58" spans="14:16" x14ac:dyDescent="0.4">
      <c r="N58" s="29" t="str">
        <f t="array" ref="N58">TEXT(O58,"yymmdd")&amp;SUM(($O$3:$O$66=$O58)*($P$3:$P$66&lt;$P58)*1)+1</f>
        <v>1611291</v>
      </c>
      <c r="O58" s="30">
        <v>42703</v>
      </c>
      <c r="P58" s="31">
        <v>80</v>
      </c>
    </row>
    <row r="59" spans="14:16" x14ac:dyDescent="0.4">
      <c r="N59" s="29" t="str">
        <f t="array" ref="N59">TEXT(O59,"yymmdd")&amp;SUM(($O$3:$O$66=$O59)*($P$3:$P$66&lt;$P59)*1)+1</f>
        <v>1904191</v>
      </c>
      <c r="O59" s="30">
        <v>43574</v>
      </c>
      <c r="P59" s="31">
        <v>76</v>
      </c>
    </row>
    <row r="60" spans="14:16" x14ac:dyDescent="0.4">
      <c r="N60" s="29" t="str">
        <f t="array" ref="N60">TEXT(O60,"yymmdd")&amp;SUM(($O$3:$O$66=$O60)*($P$3:$P$66&lt;$P60)*1)+1</f>
        <v>2005122</v>
      </c>
      <c r="O60" s="30">
        <v>43963</v>
      </c>
      <c r="P60" s="31">
        <v>59</v>
      </c>
    </row>
    <row r="61" spans="14:16" x14ac:dyDescent="0.4">
      <c r="N61" s="29" t="str">
        <f t="array" ref="N61">TEXT(O61,"yymmdd")&amp;SUM(($O$3:$O$66=$O61)*($P$3:$P$66&lt;$P61)*1)+1</f>
        <v>1905131</v>
      </c>
      <c r="O61" s="30">
        <v>43598</v>
      </c>
      <c r="P61" s="31">
        <v>85</v>
      </c>
    </row>
    <row r="62" spans="14:16" x14ac:dyDescent="0.4">
      <c r="N62" s="29" t="str">
        <f t="array" ref="N62">TEXT(O62,"yymmdd")&amp;SUM(($O$3:$O$66=$O62)*($P$3:$P$66&lt;$P62)*1)+1</f>
        <v>1911141</v>
      </c>
      <c r="O62" s="30">
        <v>43783</v>
      </c>
      <c r="P62" s="31">
        <v>49</v>
      </c>
    </row>
    <row r="63" spans="14:16" x14ac:dyDescent="0.4">
      <c r="N63" s="29" t="str">
        <f t="array" ref="N63">TEXT(O63,"yymmdd")&amp;SUM(($O$3:$O$66=$O63)*($P$3:$P$66&lt;$P63)*1)+1</f>
        <v>1911142</v>
      </c>
      <c r="O63" s="30">
        <v>43783</v>
      </c>
      <c r="P63" s="31">
        <v>56</v>
      </c>
    </row>
    <row r="64" spans="14:16" x14ac:dyDescent="0.4">
      <c r="N64" s="29" t="str">
        <f t="array" ref="N64">TEXT(O64,"yymmdd")&amp;SUM(($O$3:$O$66=$O64)*($P$3:$P$66&lt;$P64)*1)+1</f>
        <v>1909262</v>
      </c>
      <c r="O64" s="30">
        <v>43734</v>
      </c>
      <c r="P64" s="31">
        <v>154</v>
      </c>
    </row>
    <row r="65" spans="14:16" x14ac:dyDescent="0.4">
      <c r="N65" s="29" t="str">
        <f t="array" ref="N65">TEXT(O65,"yymmdd")&amp;SUM(($O$3:$O$66=$O65)*($P$3:$P$66&lt;$P65)*1)+1</f>
        <v>1809222</v>
      </c>
      <c r="O65" s="30">
        <v>43365</v>
      </c>
      <c r="P65" s="31">
        <v>111</v>
      </c>
    </row>
    <row r="66" spans="14:16" x14ac:dyDescent="0.4">
      <c r="N66" s="29" t="str">
        <f t="array" ref="N66">TEXT(O66,"yymmdd")&amp;SUM(($O$3:$O$66=$O66)*($P$3:$P$66&lt;$P66)*1)+1</f>
        <v>1809072</v>
      </c>
      <c r="O66" s="30">
        <v>43350</v>
      </c>
      <c r="P66" s="31">
        <v>127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2554A-AA78-41F4-8C00-CE3A2AE9ADA9}">
  <sheetPr codeName="Sheet5"/>
  <dimension ref="B2:G13"/>
  <sheetViews>
    <sheetView workbookViewId="0">
      <selection activeCell="G15" sqref="G15"/>
    </sheetView>
  </sheetViews>
  <sheetFormatPr defaultRowHeight="17.399999999999999" x14ac:dyDescent="0.4"/>
  <cols>
    <col min="2" max="2" width="11.8984375" bestFit="1" customWidth="1"/>
    <col min="3" max="3" width="14.09765625" bestFit="1" customWidth="1"/>
    <col min="4" max="6" width="10.59765625" bestFit="1" customWidth="1"/>
    <col min="7" max="8" width="9.296875" bestFit="1" customWidth="1"/>
    <col min="9" max="9" width="18.69921875" bestFit="1" customWidth="1"/>
    <col min="10" max="10" width="16.69921875" bestFit="1" customWidth="1"/>
    <col min="11" max="11" width="18.796875" bestFit="1" customWidth="1"/>
    <col min="12" max="12" width="16.8984375" bestFit="1" customWidth="1"/>
  </cols>
  <sheetData>
    <row r="2" spans="2:7" x14ac:dyDescent="0.4">
      <c r="B2" s="24" t="s">
        <v>5</v>
      </c>
      <c r="C2" t="s">
        <v>77</v>
      </c>
    </row>
    <row r="4" spans="2:7" x14ac:dyDescent="0.4">
      <c r="D4" s="24" t="s">
        <v>4</v>
      </c>
    </row>
    <row r="5" spans="2:7" x14ac:dyDescent="0.4">
      <c r="B5" s="24" t="s">
        <v>74</v>
      </c>
      <c r="C5" s="24" t="s">
        <v>73</v>
      </c>
      <c r="D5" t="s">
        <v>12</v>
      </c>
      <c r="E5" t="s">
        <v>24</v>
      </c>
      <c r="F5" t="s">
        <v>16</v>
      </c>
      <c r="G5" t="s">
        <v>68</v>
      </c>
    </row>
    <row r="6" spans="2:7" x14ac:dyDescent="0.4">
      <c r="B6" t="s">
        <v>76</v>
      </c>
      <c r="D6" s="25"/>
      <c r="E6" s="25"/>
      <c r="F6" s="25"/>
      <c r="G6" s="25"/>
    </row>
    <row r="7" spans="2:7" x14ac:dyDescent="0.4">
      <c r="C7" t="s">
        <v>70</v>
      </c>
      <c r="D7" s="25">
        <v>143750</v>
      </c>
      <c r="E7" s="25">
        <v>83333.333333333328</v>
      </c>
      <c r="F7" s="25">
        <v>142500</v>
      </c>
      <c r="G7" s="25">
        <v>126818.18181818182</v>
      </c>
    </row>
    <row r="8" spans="2:7" x14ac:dyDescent="0.4">
      <c r="C8" t="s">
        <v>72</v>
      </c>
      <c r="D8" s="26">
        <v>2.9499999999999998E-2</v>
      </c>
      <c r="E8" s="26">
        <v>2.4666666666666667E-2</v>
      </c>
      <c r="F8" s="26">
        <v>2.1250000000000002E-2</v>
      </c>
      <c r="G8" s="26">
        <v>2.518181818181818E-2</v>
      </c>
    </row>
    <row r="9" spans="2:7" x14ac:dyDescent="0.4">
      <c r="B9" t="s">
        <v>75</v>
      </c>
      <c r="D9" s="25"/>
      <c r="E9" s="25"/>
      <c r="F9" s="25"/>
      <c r="G9" s="25"/>
    </row>
    <row r="10" spans="2:7" x14ac:dyDescent="0.4">
      <c r="C10" t="s">
        <v>70</v>
      </c>
      <c r="D10" s="25"/>
      <c r="E10" s="25">
        <v>110000</v>
      </c>
      <c r="F10" s="25">
        <v>166666.66666666666</v>
      </c>
      <c r="G10" s="25">
        <v>138333.33333333334</v>
      </c>
    </row>
    <row r="11" spans="2:7" x14ac:dyDescent="0.4">
      <c r="C11" t="s">
        <v>72</v>
      </c>
      <c r="D11" s="26"/>
      <c r="E11" s="26">
        <v>2.8000000000000001E-2</v>
      </c>
      <c r="F11" s="26">
        <v>0.02</v>
      </c>
      <c r="G11" s="26">
        <v>2.4000000000000004E-2</v>
      </c>
    </row>
    <row r="12" spans="2:7" x14ac:dyDescent="0.4">
      <c r="B12" t="s">
        <v>69</v>
      </c>
      <c r="D12" s="25">
        <v>143750</v>
      </c>
      <c r="E12" s="25">
        <v>96666.666666666672</v>
      </c>
      <c r="F12" s="25">
        <v>152857.14285714287</v>
      </c>
      <c r="G12" s="25">
        <v>130882.35294117648</v>
      </c>
    </row>
    <row r="13" spans="2:7" x14ac:dyDescent="0.4">
      <c r="B13" t="s">
        <v>71</v>
      </c>
      <c r="D13" s="26">
        <v>2.9499999999999998E-2</v>
      </c>
      <c r="E13" s="26">
        <v>2.6333333333333334E-2</v>
      </c>
      <c r="F13" s="26">
        <v>2.0714285714285713E-2</v>
      </c>
      <c r="G13" s="26">
        <v>2.4764705882352939E-2</v>
      </c>
    </row>
  </sheetData>
  <phoneticPr fontId="1" type="noConversion"/>
  <pageMargins left="0.7" right="0.7" top="0.75" bottom="0.75" header="0.3" footer="0.3"/>
  <pageSetup paperSize="9" orientation="portrait"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AF66B-F4D9-46E0-8DC0-0AA75B8EF461}">
  <sheetPr codeName="Sheet6" filterMode="1"/>
  <dimension ref="B3:I37"/>
  <sheetViews>
    <sheetView workbookViewId="0">
      <selection activeCell="M25" sqref="M25"/>
    </sheetView>
  </sheetViews>
  <sheetFormatPr defaultRowHeight="17.399999999999999" x14ac:dyDescent="0.4"/>
  <cols>
    <col min="1" max="1" width="1.8984375" customWidth="1"/>
    <col min="3" max="3" width="11.8984375" customWidth="1"/>
    <col min="6" max="6" width="11.3984375" bestFit="1" customWidth="1"/>
    <col min="7" max="7" width="12.3984375" bestFit="1" customWidth="1"/>
    <col min="9" max="9" width="13.5" bestFit="1" customWidth="1"/>
  </cols>
  <sheetData>
    <row r="3" spans="2:9" x14ac:dyDescent="0.4">
      <c r="B3" t="s">
        <v>0</v>
      </c>
    </row>
    <row r="4" spans="2:9" x14ac:dyDescent="0.4">
      <c r="B4" s="1" t="s">
        <v>1</v>
      </c>
      <c r="C4" s="1" t="s">
        <v>3</v>
      </c>
      <c r="D4" s="1" t="s">
        <v>4</v>
      </c>
      <c r="E4" s="1" t="s">
        <v>5</v>
      </c>
      <c r="F4" s="1" t="s">
        <v>6</v>
      </c>
      <c r="G4" s="1" t="s">
        <v>55</v>
      </c>
      <c r="H4" s="1" t="s">
        <v>8</v>
      </c>
      <c r="I4" s="1" t="s">
        <v>9</v>
      </c>
    </row>
    <row r="5" spans="2:9" hidden="1" x14ac:dyDescent="0.4">
      <c r="B5" s="1" t="s">
        <v>52</v>
      </c>
      <c r="C5" s="2">
        <v>43443</v>
      </c>
      <c r="D5" s="1" t="s">
        <v>16</v>
      </c>
      <c r="E5" s="1" t="s">
        <v>21</v>
      </c>
      <c r="F5" s="20">
        <v>250000</v>
      </c>
      <c r="G5" s="19">
        <v>120</v>
      </c>
      <c r="H5" s="4">
        <v>2.5000000000000001E-2</v>
      </c>
      <c r="I5" s="5">
        <v>34114000</v>
      </c>
    </row>
    <row r="6" spans="2:9" hidden="1" x14ac:dyDescent="0.4">
      <c r="B6" s="1" t="s">
        <v>40</v>
      </c>
      <c r="C6" s="2">
        <v>44066</v>
      </c>
      <c r="D6" s="1" t="s">
        <v>24</v>
      </c>
      <c r="E6" s="1" t="s">
        <v>21</v>
      </c>
      <c r="F6" s="3">
        <v>210000</v>
      </c>
      <c r="G6" s="19">
        <v>120</v>
      </c>
      <c r="H6" s="4">
        <v>2.8000000000000001E-2</v>
      </c>
      <c r="I6" s="5">
        <v>29111000</v>
      </c>
    </row>
    <row r="7" spans="2:9" hidden="1" x14ac:dyDescent="0.4">
      <c r="B7" s="1" t="s">
        <v>38</v>
      </c>
      <c r="C7" s="2">
        <v>44169</v>
      </c>
      <c r="D7" s="1" t="s">
        <v>24</v>
      </c>
      <c r="E7" s="1" t="s">
        <v>21</v>
      </c>
      <c r="F7" s="3">
        <v>120000</v>
      </c>
      <c r="G7" s="19">
        <v>120</v>
      </c>
      <c r="H7" s="4">
        <v>2.8000000000000001E-2</v>
      </c>
      <c r="I7" s="5">
        <v>16635000</v>
      </c>
    </row>
    <row r="8" spans="2:9" x14ac:dyDescent="0.4">
      <c r="B8" s="1" t="s">
        <v>26</v>
      </c>
      <c r="C8" s="2">
        <v>43783</v>
      </c>
      <c r="D8" s="1" t="s">
        <v>16</v>
      </c>
      <c r="E8" s="1" t="s">
        <v>21</v>
      </c>
      <c r="F8" s="3">
        <v>100000</v>
      </c>
      <c r="G8" s="19">
        <v>120</v>
      </c>
      <c r="H8" s="4">
        <v>0.02</v>
      </c>
      <c r="I8" s="5">
        <v>13295000</v>
      </c>
    </row>
    <row r="9" spans="2:9" hidden="1" x14ac:dyDescent="0.4">
      <c r="B9" s="1" t="s">
        <v>22</v>
      </c>
      <c r="C9" s="2">
        <v>43330</v>
      </c>
      <c r="D9" s="1" t="s">
        <v>12</v>
      </c>
      <c r="E9" s="1" t="s">
        <v>21</v>
      </c>
      <c r="F9" s="3">
        <v>80000</v>
      </c>
      <c r="G9" s="19">
        <v>120</v>
      </c>
      <c r="H9" s="4">
        <v>2.9000000000000001E-2</v>
      </c>
      <c r="I9" s="5">
        <v>11149000</v>
      </c>
    </row>
    <row r="10" spans="2:9" hidden="1" x14ac:dyDescent="0.4">
      <c r="B10" s="1" t="s">
        <v>42</v>
      </c>
      <c r="C10" s="2">
        <v>43145</v>
      </c>
      <c r="D10" s="1" t="s">
        <v>24</v>
      </c>
      <c r="E10" s="1" t="s">
        <v>21</v>
      </c>
      <c r="F10" s="3">
        <v>70000</v>
      </c>
      <c r="G10" s="19">
        <v>120</v>
      </c>
      <c r="H10" s="4">
        <v>2.3E-2</v>
      </c>
      <c r="I10" s="5">
        <v>9453000</v>
      </c>
    </row>
    <row r="11" spans="2:9" hidden="1" x14ac:dyDescent="0.4">
      <c r="B11" s="1" t="s">
        <v>19</v>
      </c>
      <c r="C11" s="2">
        <v>43282</v>
      </c>
      <c r="D11" s="1" t="s">
        <v>16</v>
      </c>
      <c r="E11" s="1" t="s">
        <v>21</v>
      </c>
      <c r="F11" s="3">
        <v>50000</v>
      </c>
      <c r="G11" s="19">
        <v>120</v>
      </c>
      <c r="H11" s="4">
        <v>0.02</v>
      </c>
      <c r="I11" s="5">
        <v>6648000</v>
      </c>
    </row>
    <row r="12" spans="2:9" hidden="1" x14ac:dyDescent="0.4">
      <c r="B12" s="1" t="s">
        <v>43</v>
      </c>
      <c r="C12" s="2">
        <v>44065</v>
      </c>
      <c r="D12" s="1" t="s">
        <v>24</v>
      </c>
      <c r="E12" s="1" t="s">
        <v>21</v>
      </c>
      <c r="F12" s="3">
        <v>50000</v>
      </c>
      <c r="G12" s="19">
        <v>120</v>
      </c>
      <c r="H12" s="4">
        <v>3.3000000000000002E-2</v>
      </c>
      <c r="I12" s="5">
        <v>7098000</v>
      </c>
    </row>
    <row r="13" spans="2:9" x14ac:dyDescent="0.4">
      <c r="B13" s="1" t="s">
        <v>35</v>
      </c>
      <c r="C13" s="2">
        <v>43814</v>
      </c>
      <c r="D13" s="1" t="s">
        <v>12</v>
      </c>
      <c r="E13" s="1" t="s">
        <v>21</v>
      </c>
      <c r="F13" s="3">
        <v>75000</v>
      </c>
      <c r="G13" s="19">
        <v>120</v>
      </c>
      <c r="H13" s="4">
        <v>2.9000000000000001E-2</v>
      </c>
      <c r="I13" s="5">
        <v>10427000</v>
      </c>
    </row>
    <row r="14" spans="2:9" x14ac:dyDescent="0.4">
      <c r="B14" s="1" t="s">
        <v>46</v>
      </c>
      <c r="C14" s="2">
        <v>43751</v>
      </c>
      <c r="D14" s="1" t="s">
        <v>12</v>
      </c>
      <c r="E14" s="1" t="s">
        <v>17</v>
      </c>
      <c r="F14" s="21">
        <v>270000</v>
      </c>
      <c r="G14" s="19">
        <v>120</v>
      </c>
      <c r="H14" s="4">
        <v>0.03</v>
      </c>
      <c r="I14" s="5">
        <v>37825000</v>
      </c>
    </row>
    <row r="15" spans="2:9" x14ac:dyDescent="0.4">
      <c r="B15" s="1" t="s">
        <v>29</v>
      </c>
      <c r="C15" s="2">
        <v>43798</v>
      </c>
      <c r="D15" s="1" t="s">
        <v>16</v>
      </c>
      <c r="E15" s="1" t="s">
        <v>17</v>
      </c>
      <c r="F15" s="20">
        <v>250000</v>
      </c>
      <c r="G15" s="19">
        <v>120</v>
      </c>
      <c r="H15" s="4">
        <v>0.02</v>
      </c>
      <c r="I15" s="5">
        <v>33236000</v>
      </c>
    </row>
    <row r="16" spans="2:9" hidden="1" x14ac:dyDescent="0.4">
      <c r="B16" s="1" t="s">
        <v>15</v>
      </c>
      <c r="C16" s="2">
        <v>43126</v>
      </c>
      <c r="D16" s="1" t="s">
        <v>16</v>
      </c>
      <c r="E16" s="1" t="s">
        <v>17</v>
      </c>
      <c r="F16" s="3">
        <v>150000</v>
      </c>
      <c r="G16" s="19">
        <v>120</v>
      </c>
      <c r="H16" s="4">
        <v>0.02</v>
      </c>
      <c r="I16" s="5">
        <v>19908000</v>
      </c>
    </row>
    <row r="17" spans="2:9" x14ac:dyDescent="0.4">
      <c r="B17" s="1" t="s">
        <v>36</v>
      </c>
      <c r="C17" s="2">
        <v>43572</v>
      </c>
      <c r="D17" s="1" t="s">
        <v>16</v>
      </c>
      <c r="E17" s="1" t="s">
        <v>17</v>
      </c>
      <c r="F17" s="3">
        <v>120000</v>
      </c>
      <c r="G17" s="19">
        <v>120</v>
      </c>
      <c r="H17" s="4">
        <v>0.02</v>
      </c>
      <c r="I17" s="5">
        <v>15927000</v>
      </c>
    </row>
    <row r="18" spans="2:9" hidden="1" x14ac:dyDescent="0.4">
      <c r="B18" s="1" t="s">
        <v>49</v>
      </c>
      <c r="C18" s="2">
        <v>43209</v>
      </c>
      <c r="D18" s="1" t="s">
        <v>24</v>
      </c>
      <c r="E18" s="1" t="s">
        <v>17</v>
      </c>
      <c r="F18" s="3">
        <v>120000</v>
      </c>
      <c r="G18" s="19">
        <v>120</v>
      </c>
      <c r="H18" s="4">
        <v>2.3E-2</v>
      </c>
      <c r="I18" s="5">
        <v>16174000</v>
      </c>
    </row>
    <row r="19" spans="2:9" x14ac:dyDescent="0.4">
      <c r="B19" s="1" t="s">
        <v>34</v>
      </c>
      <c r="C19" s="2">
        <v>43565</v>
      </c>
      <c r="D19" s="1" t="s">
        <v>12</v>
      </c>
      <c r="E19" s="1" t="s">
        <v>17</v>
      </c>
      <c r="F19" s="3">
        <v>150000</v>
      </c>
      <c r="G19" s="19">
        <v>120</v>
      </c>
      <c r="H19" s="4">
        <v>0.03</v>
      </c>
      <c r="I19" s="5">
        <v>20962000</v>
      </c>
    </row>
    <row r="20" spans="2:9" hidden="1" x14ac:dyDescent="0.4">
      <c r="B20" s="1" t="s">
        <v>45</v>
      </c>
      <c r="C20" s="2">
        <v>43365</v>
      </c>
      <c r="D20" s="1" t="s">
        <v>16</v>
      </c>
      <c r="E20" s="1" t="s">
        <v>17</v>
      </c>
      <c r="F20" s="3">
        <v>150000</v>
      </c>
      <c r="G20" s="19">
        <v>120</v>
      </c>
      <c r="H20" s="4">
        <v>0.02</v>
      </c>
      <c r="I20" s="5">
        <v>19908000</v>
      </c>
    </row>
    <row r="21" spans="2:9" hidden="1" x14ac:dyDescent="0.4">
      <c r="B21" s="1" t="s">
        <v>37</v>
      </c>
      <c r="C21" s="2">
        <v>43809</v>
      </c>
      <c r="D21" s="1" t="s">
        <v>24</v>
      </c>
      <c r="E21" s="1" t="s">
        <v>17</v>
      </c>
      <c r="F21" s="3">
        <v>10000</v>
      </c>
      <c r="G21" s="19">
        <v>120</v>
      </c>
      <c r="H21" s="4">
        <v>2.3E-2</v>
      </c>
      <c r="I21" s="5">
        <v>1348000</v>
      </c>
    </row>
    <row r="22" spans="2:9" x14ac:dyDescent="0.4">
      <c r="B22" s="1" t="s">
        <v>51</v>
      </c>
      <c r="C22" s="2">
        <v>44164</v>
      </c>
      <c r="D22" s="1" t="s">
        <v>12</v>
      </c>
      <c r="E22" s="1" t="s">
        <v>13</v>
      </c>
      <c r="F22" s="3">
        <v>150000</v>
      </c>
      <c r="G22" s="19">
        <v>120</v>
      </c>
      <c r="H22" s="4">
        <v>2.8000000000000001E-2</v>
      </c>
      <c r="I22" s="5">
        <v>20794000</v>
      </c>
    </row>
    <row r="23" spans="2:9" x14ac:dyDescent="0.4">
      <c r="B23" s="1" t="s">
        <v>47</v>
      </c>
      <c r="C23" s="2">
        <v>44060</v>
      </c>
      <c r="D23" s="1" t="s">
        <v>16</v>
      </c>
      <c r="E23" s="1" t="s">
        <v>13</v>
      </c>
      <c r="F23" s="3">
        <v>120000</v>
      </c>
      <c r="G23" s="19">
        <v>120</v>
      </c>
      <c r="H23" s="4">
        <v>2.1999999999999999E-2</v>
      </c>
      <c r="I23" s="5">
        <v>16120000</v>
      </c>
    </row>
    <row r="24" spans="2:9" hidden="1" x14ac:dyDescent="0.4">
      <c r="B24" s="1" t="s">
        <v>23</v>
      </c>
      <c r="C24" s="2">
        <v>43734</v>
      </c>
      <c r="D24" s="1" t="s">
        <v>24</v>
      </c>
      <c r="E24" s="1" t="s">
        <v>13</v>
      </c>
      <c r="F24" s="3">
        <v>100000</v>
      </c>
      <c r="G24" s="19">
        <v>120</v>
      </c>
      <c r="H24" s="4">
        <v>2.8000000000000001E-2</v>
      </c>
      <c r="I24" s="5">
        <v>13863000</v>
      </c>
    </row>
    <row r="25" spans="2:9" x14ac:dyDescent="0.4">
      <c r="B25" s="1" t="s">
        <v>10</v>
      </c>
      <c r="C25" s="2">
        <v>43894</v>
      </c>
      <c r="D25" s="1" t="s">
        <v>12</v>
      </c>
      <c r="E25" s="1" t="s">
        <v>13</v>
      </c>
      <c r="F25" s="3">
        <v>120000</v>
      </c>
      <c r="G25" s="19">
        <v>120</v>
      </c>
      <c r="H25" s="4">
        <v>0.03</v>
      </c>
      <c r="I25" s="5">
        <v>16811000</v>
      </c>
    </row>
    <row r="26" spans="2:9" x14ac:dyDescent="0.4">
      <c r="B26" s="1" t="s">
        <v>53</v>
      </c>
      <c r="C26" s="2">
        <v>43635</v>
      </c>
      <c r="D26" s="1" t="s">
        <v>12</v>
      </c>
      <c r="E26" s="1" t="s">
        <v>13</v>
      </c>
      <c r="F26" s="3">
        <v>150000</v>
      </c>
      <c r="G26" s="19">
        <v>120</v>
      </c>
      <c r="H26" s="4">
        <v>2.9000000000000001E-2</v>
      </c>
      <c r="I26" s="5">
        <v>20904000</v>
      </c>
    </row>
    <row r="27" spans="2:9" hidden="1" x14ac:dyDescent="0.4">
      <c r="B27" s="1" t="s">
        <v>32</v>
      </c>
      <c r="C27" s="2">
        <v>44191</v>
      </c>
      <c r="D27" s="1" t="s">
        <v>24</v>
      </c>
      <c r="E27" s="1" t="s">
        <v>13</v>
      </c>
      <c r="F27" s="3">
        <v>100000</v>
      </c>
      <c r="G27" s="19">
        <v>120</v>
      </c>
      <c r="H27" s="4">
        <v>2.8000000000000001E-2</v>
      </c>
      <c r="I27" s="5">
        <v>13863000</v>
      </c>
    </row>
    <row r="28" spans="2:9" hidden="1" x14ac:dyDescent="0.4">
      <c r="B28" s="1" t="s">
        <v>50</v>
      </c>
      <c r="C28" s="2">
        <v>44042</v>
      </c>
      <c r="D28" s="1" t="s">
        <v>24</v>
      </c>
      <c r="E28" s="1" t="s">
        <v>13</v>
      </c>
      <c r="F28" s="3">
        <v>80000</v>
      </c>
      <c r="G28" s="19">
        <v>120</v>
      </c>
      <c r="H28" s="4">
        <v>2.1000000000000001E-2</v>
      </c>
      <c r="I28" s="5">
        <v>10691000</v>
      </c>
    </row>
    <row r="29" spans="2:9" hidden="1" x14ac:dyDescent="0.4">
      <c r="B29" s="1" t="s">
        <v>30</v>
      </c>
      <c r="C29" s="2">
        <v>43834</v>
      </c>
      <c r="D29" s="1" t="s">
        <v>24</v>
      </c>
      <c r="E29" s="1" t="s">
        <v>13</v>
      </c>
      <c r="F29" s="3">
        <v>10000</v>
      </c>
      <c r="G29" s="19">
        <v>120</v>
      </c>
      <c r="H29" s="4">
        <v>2.1000000000000001E-2</v>
      </c>
      <c r="I29" s="5">
        <v>1335000</v>
      </c>
    </row>
    <row r="30" spans="2:9" hidden="1" x14ac:dyDescent="0.4">
      <c r="B30" s="1" t="s">
        <v>25</v>
      </c>
      <c r="C30" s="2">
        <v>43456</v>
      </c>
      <c r="D30" s="1" t="s">
        <v>16</v>
      </c>
      <c r="E30" s="1" t="s">
        <v>13</v>
      </c>
      <c r="F30" s="3">
        <v>90000</v>
      </c>
      <c r="G30" s="19">
        <v>120</v>
      </c>
      <c r="H30" s="4">
        <v>0.02</v>
      </c>
      <c r="I30" s="5">
        <v>11965000</v>
      </c>
    </row>
    <row r="31" spans="2:9" x14ac:dyDescent="0.4">
      <c r="B31" s="1" t="s">
        <v>41</v>
      </c>
      <c r="C31" s="2">
        <v>43808</v>
      </c>
      <c r="D31" s="1" t="s">
        <v>16</v>
      </c>
      <c r="E31" s="1" t="s">
        <v>13</v>
      </c>
      <c r="F31" s="3">
        <v>70000</v>
      </c>
      <c r="G31" s="19">
        <v>120</v>
      </c>
      <c r="H31" s="4">
        <v>0.02</v>
      </c>
      <c r="I31" s="5">
        <v>9291000</v>
      </c>
    </row>
    <row r="32" spans="2:9" x14ac:dyDescent="0.4">
      <c r="B32" s="1" t="s">
        <v>39</v>
      </c>
      <c r="C32" s="2">
        <v>43887</v>
      </c>
      <c r="D32" s="1" t="s">
        <v>12</v>
      </c>
      <c r="E32" s="1" t="s">
        <v>28</v>
      </c>
      <c r="F32" s="20">
        <v>250000</v>
      </c>
      <c r="G32" s="19">
        <v>120</v>
      </c>
      <c r="H32" s="4">
        <v>2.8000000000000001E-2</v>
      </c>
      <c r="I32" s="5">
        <v>34656000</v>
      </c>
    </row>
    <row r="33" spans="2:9" x14ac:dyDescent="0.4">
      <c r="B33" s="1" t="s">
        <v>31</v>
      </c>
      <c r="C33" s="2">
        <v>43800</v>
      </c>
      <c r="D33" s="1" t="s">
        <v>16</v>
      </c>
      <c r="E33" s="1" t="s">
        <v>28</v>
      </c>
      <c r="F33" s="3">
        <v>120000</v>
      </c>
      <c r="G33" s="19">
        <v>120</v>
      </c>
      <c r="H33" s="4">
        <v>0.02</v>
      </c>
      <c r="I33" s="5">
        <v>15927000</v>
      </c>
    </row>
    <row r="34" spans="2:9" hidden="1" x14ac:dyDescent="0.4">
      <c r="B34" s="1" t="s">
        <v>48</v>
      </c>
      <c r="C34" s="2">
        <v>43350</v>
      </c>
      <c r="D34" s="1" t="s">
        <v>12</v>
      </c>
      <c r="E34" s="1" t="s">
        <v>28</v>
      </c>
      <c r="F34" s="3">
        <v>150000</v>
      </c>
      <c r="G34" s="19">
        <v>120</v>
      </c>
      <c r="H34" s="4">
        <v>3.5999999999999997E-2</v>
      </c>
      <c r="I34" s="5">
        <v>21693000</v>
      </c>
    </row>
    <row r="35" spans="2:9" x14ac:dyDescent="0.4">
      <c r="B35" s="1" t="s">
        <v>27</v>
      </c>
      <c r="C35" s="2">
        <v>43574</v>
      </c>
      <c r="D35" s="1" t="s">
        <v>16</v>
      </c>
      <c r="E35" s="1" t="s">
        <v>28</v>
      </c>
      <c r="F35" s="3">
        <v>120000</v>
      </c>
      <c r="G35" s="19">
        <v>120</v>
      </c>
      <c r="H35" s="4">
        <v>0.02</v>
      </c>
      <c r="I35" s="5">
        <v>15927000</v>
      </c>
    </row>
    <row r="36" spans="2:9" hidden="1" x14ac:dyDescent="0.4">
      <c r="B36" s="1" t="s">
        <v>54</v>
      </c>
      <c r="C36" s="2">
        <v>44124</v>
      </c>
      <c r="D36" s="1" t="s">
        <v>24</v>
      </c>
      <c r="E36" s="1" t="s">
        <v>28</v>
      </c>
      <c r="F36" s="3">
        <v>50000</v>
      </c>
      <c r="G36" s="19">
        <v>120</v>
      </c>
      <c r="H36" s="4">
        <v>2.8000000000000001E-2</v>
      </c>
      <c r="I36" s="5">
        <v>6932000</v>
      </c>
    </row>
    <row r="37" spans="2:9" x14ac:dyDescent="0.4">
      <c r="B37" s="1" t="s">
        <v>33</v>
      </c>
      <c r="C37" s="2">
        <v>43963</v>
      </c>
      <c r="D37" s="1" t="s">
        <v>12</v>
      </c>
      <c r="E37" s="1" t="s">
        <v>28</v>
      </c>
      <c r="F37" s="3">
        <v>50000</v>
      </c>
      <c r="G37" s="19">
        <v>120</v>
      </c>
      <c r="H37" s="4">
        <v>0.03</v>
      </c>
      <c r="I37" s="5">
        <v>6988000</v>
      </c>
    </row>
  </sheetData>
  <autoFilter ref="B4:I37" xr:uid="{311AF66B-F4D9-46E0-8DC0-0AA75B8EF461}">
    <filterColumn colId="1">
      <customFilters>
        <customFilter operator="greaterThan" val="43466"/>
      </customFilters>
    </filterColumn>
    <filterColumn colId="2">
      <customFilters>
        <customFilter val="*금"/>
      </customFilters>
    </filterColumn>
  </autoFilter>
  <sortState xmlns:xlrd2="http://schemas.microsoft.com/office/spreadsheetml/2017/richdata2" ref="B5:I37">
    <sortCondition ref="E5:E37" customList="여의도,강남,명동,합정"/>
    <sortCondition sortBy="cellColor" ref="F5:F37" dxfId="1"/>
    <sortCondition sortBy="cellColor" ref="F5:F37" dxfId="0"/>
    <sortCondition sortBy="icon" ref="F5:F37" iconSet="3Symbols2" iconId="2"/>
  </sortState>
  <phoneticPr fontId="1" type="noConversion"/>
  <conditionalFormatting sqref="F5:F37">
    <cfRule type="iconSet" priority="1">
      <iconSet iconSet="3Symbols2">
        <cfvo type="percent" val="0"/>
        <cfvo type="num" val="50000"/>
        <cfvo type="num" val="100000"/>
      </iconSet>
    </cfRule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9D99D-B0F3-468C-93B5-0C724E1F6279}">
  <sheetPr codeName="Sheet7"/>
  <dimension ref="B2:D7"/>
  <sheetViews>
    <sheetView workbookViewId="0">
      <selection activeCell="H31" sqref="H31"/>
    </sheetView>
  </sheetViews>
  <sheetFormatPr defaultRowHeight="17.399999999999999" x14ac:dyDescent="0.4"/>
  <cols>
    <col min="2" max="2" width="19.3984375" customWidth="1"/>
  </cols>
  <sheetData>
    <row r="2" spans="2:4" x14ac:dyDescent="0.4">
      <c r="B2" t="s">
        <v>60</v>
      </c>
    </row>
    <row r="3" spans="2:4" x14ac:dyDescent="0.4">
      <c r="D3" t="s">
        <v>61</v>
      </c>
    </row>
    <row r="4" spans="2:4" x14ac:dyDescent="0.4">
      <c r="B4" s="6" t="s">
        <v>62</v>
      </c>
      <c r="C4" s="6" t="s">
        <v>63</v>
      </c>
      <c r="D4" s="6" t="s">
        <v>64</v>
      </c>
    </row>
    <row r="5" spans="2:4" x14ac:dyDescent="0.4">
      <c r="B5" s="1" t="s">
        <v>16</v>
      </c>
      <c r="C5" s="3">
        <v>21000</v>
      </c>
      <c r="D5" s="3">
        <v>29000</v>
      </c>
    </row>
    <row r="6" spans="2:4" x14ac:dyDescent="0.4">
      <c r="B6" s="1" t="s">
        <v>24</v>
      </c>
      <c r="C6" s="3">
        <v>13000</v>
      </c>
      <c r="D6" s="3">
        <v>26000</v>
      </c>
    </row>
    <row r="7" spans="2:4" x14ac:dyDescent="0.4">
      <c r="B7" s="1" t="s">
        <v>12</v>
      </c>
      <c r="C7" s="3">
        <v>14000</v>
      </c>
      <c r="D7" s="3">
        <v>22000</v>
      </c>
    </row>
  </sheetData>
  <phoneticPr fontId="1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01B47-6E17-44A6-BE7F-120E2F89B9DD}">
  <sheetPr codeName="Sheet8"/>
  <dimension ref="B3:I30"/>
  <sheetViews>
    <sheetView workbookViewId="0">
      <selection activeCell="N12" sqref="N12"/>
    </sheetView>
  </sheetViews>
  <sheetFormatPr defaultRowHeight="17.399999999999999" x14ac:dyDescent="0.4"/>
  <cols>
    <col min="1" max="1" width="2" customWidth="1"/>
    <col min="4" max="4" width="7.09765625" bestFit="1" customWidth="1"/>
    <col min="5" max="5" width="5.19921875" bestFit="1" customWidth="1"/>
    <col min="6" max="6" width="11.5" customWidth="1"/>
    <col min="9" max="9" width="12.09765625" customWidth="1"/>
  </cols>
  <sheetData>
    <row r="3" spans="2:9" x14ac:dyDescent="0.4">
      <c r="B3" t="s">
        <v>0</v>
      </c>
    </row>
    <row r="4" spans="2:9" x14ac:dyDescent="0.4">
      <c r="B4" s="1" t="s">
        <v>1</v>
      </c>
      <c r="C4" s="1" t="s">
        <v>4</v>
      </c>
      <c r="D4" s="1" t="s">
        <v>5</v>
      </c>
      <c r="E4" s="1" t="s">
        <v>2</v>
      </c>
      <c r="F4" s="1" t="s">
        <v>65</v>
      </c>
      <c r="G4" s="1" t="s">
        <v>7</v>
      </c>
      <c r="H4" s="1" t="s">
        <v>8</v>
      </c>
      <c r="I4" s="1" t="s">
        <v>6</v>
      </c>
    </row>
    <row r="5" spans="2:9" x14ac:dyDescent="0.4">
      <c r="B5" s="1" t="s">
        <v>39</v>
      </c>
      <c r="C5" s="1" t="s">
        <v>12</v>
      </c>
      <c r="D5" s="1" t="s">
        <v>28</v>
      </c>
      <c r="E5" s="1" t="s">
        <v>20</v>
      </c>
      <c r="F5" s="2">
        <v>43887</v>
      </c>
      <c r="G5" s="1" t="s">
        <v>14</v>
      </c>
      <c r="H5" s="27">
        <v>2.8000000000000001E-2</v>
      </c>
      <c r="I5" s="22">
        <v>250000</v>
      </c>
    </row>
    <row r="6" spans="2:9" x14ac:dyDescent="0.4">
      <c r="B6" s="1" t="s">
        <v>48</v>
      </c>
      <c r="C6" s="1" t="s">
        <v>12</v>
      </c>
      <c r="D6" s="1" t="s">
        <v>28</v>
      </c>
      <c r="E6" s="1" t="s">
        <v>11</v>
      </c>
      <c r="F6" s="2">
        <v>43350</v>
      </c>
      <c r="G6" s="1" t="s">
        <v>14</v>
      </c>
      <c r="H6" s="27">
        <v>3.5999999999999997E-2</v>
      </c>
      <c r="I6" s="22">
        <v>150000</v>
      </c>
    </row>
    <row r="7" spans="2:9" x14ac:dyDescent="0.4">
      <c r="B7" s="1" t="s">
        <v>27</v>
      </c>
      <c r="C7" s="1" t="s">
        <v>16</v>
      </c>
      <c r="D7" s="1" t="s">
        <v>28</v>
      </c>
      <c r="E7" s="1" t="s">
        <v>20</v>
      </c>
      <c r="F7" s="2">
        <v>43574</v>
      </c>
      <c r="G7" s="1" t="s">
        <v>18</v>
      </c>
      <c r="H7" s="27">
        <v>0.02</v>
      </c>
      <c r="I7" s="22">
        <v>120000</v>
      </c>
    </row>
    <row r="8" spans="2:9" x14ac:dyDescent="0.4">
      <c r="B8" s="1" t="s">
        <v>54</v>
      </c>
      <c r="C8" s="1" t="s">
        <v>24</v>
      </c>
      <c r="D8" s="1" t="s">
        <v>28</v>
      </c>
      <c r="E8" s="1" t="s">
        <v>11</v>
      </c>
      <c r="F8" s="2">
        <v>44124</v>
      </c>
      <c r="G8" s="1" t="s">
        <v>14</v>
      </c>
      <c r="H8" s="27">
        <v>2.8000000000000001E-2</v>
      </c>
      <c r="I8" s="22">
        <v>50000</v>
      </c>
    </row>
    <row r="9" spans="2:9" x14ac:dyDescent="0.4">
      <c r="B9" s="1" t="s">
        <v>52</v>
      </c>
      <c r="C9" s="1" t="s">
        <v>16</v>
      </c>
      <c r="D9" s="1" t="s">
        <v>21</v>
      </c>
      <c r="E9" s="1" t="s">
        <v>20</v>
      </c>
      <c r="F9" s="2">
        <v>43443</v>
      </c>
      <c r="G9" s="1" t="s">
        <v>14</v>
      </c>
      <c r="H9" s="27">
        <v>2.5000000000000001E-2</v>
      </c>
      <c r="I9" s="22">
        <v>250000</v>
      </c>
    </row>
    <row r="10" spans="2:9" x14ac:dyDescent="0.4">
      <c r="B10" s="1" t="s">
        <v>29</v>
      </c>
      <c r="C10" s="1" t="s">
        <v>16</v>
      </c>
      <c r="D10" s="1" t="s">
        <v>21</v>
      </c>
      <c r="E10" s="1" t="s">
        <v>11</v>
      </c>
      <c r="F10" s="2">
        <v>43798</v>
      </c>
      <c r="G10" s="1" t="s">
        <v>14</v>
      </c>
      <c r="H10" s="27">
        <v>0.02</v>
      </c>
      <c r="I10" s="22">
        <v>250000</v>
      </c>
    </row>
    <row r="11" spans="2:9" x14ac:dyDescent="0.4">
      <c r="B11" s="1" t="s">
        <v>40</v>
      </c>
      <c r="C11" s="1" t="s">
        <v>24</v>
      </c>
      <c r="D11" s="1" t="s">
        <v>21</v>
      </c>
      <c r="E11" s="1" t="s">
        <v>20</v>
      </c>
      <c r="F11" s="2">
        <v>44066</v>
      </c>
      <c r="G11" s="1" t="s">
        <v>14</v>
      </c>
      <c r="H11" s="27">
        <v>2.8000000000000001E-2</v>
      </c>
      <c r="I11" s="22">
        <v>210000</v>
      </c>
    </row>
    <row r="12" spans="2:9" x14ac:dyDescent="0.4">
      <c r="B12" s="1" t="s">
        <v>38</v>
      </c>
      <c r="C12" s="1" t="s">
        <v>24</v>
      </c>
      <c r="D12" s="1" t="s">
        <v>21</v>
      </c>
      <c r="E12" s="1" t="s">
        <v>11</v>
      </c>
      <c r="F12" s="2">
        <v>44169</v>
      </c>
      <c r="G12" s="1" t="s">
        <v>14</v>
      </c>
      <c r="H12" s="27">
        <v>2.8000000000000001E-2</v>
      </c>
      <c r="I12" s="22">
        <v>120000</v>
      </c>
    </row>
    <row r="13" spans="2:9" x14ac:dyDescent="0.4">
      <c r="B13" s="1" t="s">
        <v>26</v>
      </c>
      <c r="C13" s="1" t="s">
        <v>16</v>
      </c>
      <c r="D13" s="1" t="s">
        <v>21</v>
      </c>
      <c r="E13" s="1" t="s">
        <v>20</v>
      </c>
      <c r="F13" s="2">
        <v>43783</v>
      </c>
      <c r="G13" s="1" t="s">
        <v>14</v>
      </c>
      <c r="H13" s="27">
        <v>0.02</v>
      </c>
      <c r="I13" s="22">
        <v>100000</v>
      </c>
    </row>
    <row r="14" spans="2:9" x14ac:dyDescent="0.4">
      <c r="B14" s="1" t="s">
        <v>22</v>
      </c>
      <c r="C14" s="1" t="s">
        <v>12</v>
      </c>
      <c r="D14" s="1" t="s">
        <v>21</v>
      </c>
      <c r="E14" s="1" t="s">
        <v>20</v>
      </c>
      <c r="F14" s="2">
        <v>43330</v>
      </c>
      <c r="G14" s="1" t="s">
        <v>14</v>
      </c>
      <c r="H14" s="27">
        <v>2.9000000000000001E-2</v>
      </c>
      <c r="I14" s="22">
        <v>80000</v>
      </c>
    </row>
    <row r="15" spans="2:9" x14ac:dyDescent="0.4">
      <c r="B15" s="1" t="s">
        <v>42</v>
      </c>
      <c r="C15" s="1" t="s">
        <v>24</v>
      </c>
      <c r="D15" s="1" t="s">
        <v>21</v>
      </c>
      <c r="E15" s="1" t="s">
        <v>11</v>
      </c>
      <c r="F15" s="2">
        <v>43145</v>
      </c>
      <c r="G15" s="1" t="s">
        <v>14</v>
      </c>
      <c r="H15" s="27">
        <v>2.3E-2</v>
      </c>
      <c r="I15" s="22">
        <v>70000</v>
      </c>
    </row>
    <row r="16" spans="2:9" x14ac:dyDescent="0.4">
      <c r="B16" s="1" t="s">
        <v>19</v>
      </c>
      <c r="C16" s="1" t="s">
        <v>16</v>
      </c>
      <c r="D16" s="1" t="s">
        <v>21</v>
      </c>
      <c r="E16" s="1" t="s">
        <v>20</v>
      </c>
      <c r="F16" s="2">
        <v>43282</v>
      </c>
      <c r="G16" s="1" t="s">
        <v>14</v>
      </c>
      <c r="H16" s="27" t="s">
        <v>66</v>
      </c>
      <c r="I16" s="22">
        <v>50000</v>
      </c>
    </row>
    <row r="17" spans="2:9" x14ac:dyDescent="0.4">
      <c r="B17" s="1" t="s">
        <v>43</v>
      </c>
      <c r="C17" s="1" t="s">
        <v>24</v>
      </c>
      <c r="D17" s="1" t="s">
        <v>21</v>
      </c>
      <c r="E17" s="1" t="s">
        <v>11</v>
      </c>
      <c r="F17" s="2">
        <v>44065</v>
      </c>
      <c r="G17" s="1" t="s">
        <v>18</v>
      </c>
      <c r="H17" s="27">
        <v>3.3000000000000002E-2</v>
      </c>
      <c r="I17" s="22">
        <v>50000</v>
      </c>
    </row>
    <row r="18" spans="2:9" x14ac:dyDescent="0.4">
      <c r="B18" s="1" t="s">
        <v>53</v>
      </c>
      <c r="C18" s="1" t="s">
        <v>12</v>
      </c>
      <c r="D18" s="1" t="s">
        <v>13</v>
      </c>
      <c r="E18" s="1" t="s">
        <v>11</v>
      </c>
      <c r="F18" s="2">
        <v>43635</v>
      </c>
      <c r="G18" s="1" t="s">
        <v>14</v>
      </c>
      <c r="H18" s="27">
        <v>2.9000000000000001E-2</v>
      </c>
      <c r="I18" s="22">
        <v>150000</v>
      </c>
    </row>
    <row r="19" spans="2:9" x14ac:dyDescent="0.4">
      <c r="B19" s="1" t="s">
        <v>51</v>
      </c>
      <c r="C19" s="1" t="s">
        <v>12</v>
      </c>
      <c r="D19" s="1" t="s">
        <v>13</v>
      </c>
      <c r="E19" s="1" t="s">
        <v>11</v>
      </c>
      <c r="F19" s="2">
        <v>44164</v>
      </c>
      <c r="G19" s="1" t="s">
        <v>14</v>
      </c>
      <c r="H19" s="27">
        <v>2.8000000000000001E-2</v>
      </c>
      <c r="I19" s="22">
        <v>150000</v>
      </c>
    </row>
    <row r="20" spans="2:9" x14ac:dyDescent="0.4">
      <c r="B20" s="1" t="s">
        <v>47</v>
      </c>
      <c r="C20" s="1" t="s">
        <v>16</v>
      </c>
      <c r="D20" s="1" t="s">
        <v>13</v>
      </c>
      <c r="E20" s="1" t="s">
        <v>11</v>
      </c>
      <c r="F20" s="2">
        <v>44060</v>
      </c>
      <c r="G20" s="1" t="s">
        <v>14</v>
      </c>
      <c r="H20" s="27">
        <v>2.1999999999999999E-2</v>
      </c>
      <c r="I20" s="22">
        <v>120000</v>
      </c>
    </row>
    <row r="21" spans="2:9" x14ac:dyDescent="0.4">
      <c r="B21" s="1" t="s">
        <v>10</v>
      </c>
      <c r="C21" s="1" t="s">
        <v>12</v>
      </c>
      <c r="D21" s="1" t="s">
        <v>13</v>
      </c>
      <c r="E21" s="1" t="s">
        <v>11</v>
      </c>
      <c r="F21" s="2">
        <v>43894</v>
      </c>
      <c r="G21" s="1" t="s">
        <v>14</v>
      </c>
      <c r="H21" s="27">
        <v>0.03</v>
      </c>
      <c r="I21" s="22">
        <v>120000</v>
      </c>
    </row>
    <row r="22" spans="2:9" x14ac:dyDescent="0.4">
      <c r="B22" s="1" t="s">
        <v>23</v>
      </c>
      <c r="C22" s="1" t="s">
        <v>24</v>
      </c>
      <c r="D22" s="1" t="s">
        <v>13</v>
      </c>
      <c r="E22" s="1" t="s">
        <v>11</v>
      </c>
      <c r="F22" s="2">
        <v>43734</v>
      </c>
      <c r="G22" s="1" t="s">
        <v>14</v>
      </c>
      <c r="H22" s="27">
        <v>2.8000000000000001E-2</v>
      </c>
      <c r="I22" s="22">
        <v>100000</v>
      </c>
    </row>
    <row r="23" spans="2:9" x14ac:dyDescent="0.4">
      <c r="B23" s="1" t="s">
        <v>25</v>
      </c>
      <c r="C23" s="1" t="s">
        <v>16</v>
      </c>
      <c r="D23" s="1" t="s">
        <v>13</v>
      </c>
      <c r="E23" s="1" t="s">
        <v>11</v>
      </c>
      <c r="F23" s="2">
        <v>43456</v>
      </c>
      <c r="G23" s="1" t="s">
        <v>14</v>
      </c>
      <c r="H23" s="27">
        <v>0.02</v>
      </c>
      <c r="I23" s="22">
        <v>90000</v>
      </c>
    </row>
    <row r="24" spans="2:9" x14ac:dyDescent="0.4">
      <c r="B24" s="1" t="s">
        <v>50</v>
      </c>
      <c r="C24" s="1" t="s">
        <v>24</v>
      </c>
      <c r="D24" s="1" t="s">
        <v>13</v>
      </c>
      <c r="E24" s="1" t="s">
        <v>20</v>
      </c>
      <c r="F24" s="2">
        <v>44042</v>
      </c>
      <c r="G24" s="1" t="s">
        <v>14</v>
      </c>
      <c r="H24" s="27">
        <v>2.1000000000000001E-2</v>
      </c>
      <c r="I24" s="22">
        <v>80000</v>
      </c>
    </row>
    <row r="25" spans="2:9" x14ac:dyDescent="0.4">
      <c r="B25" s="1" t="s">
        <v>41</v>
      </c>
      <c r="C25" s="1" t="s">
        <v>16</v>
      </c>
      <c r="D25" s="1" t="s">
        <v>13</v>
      </c>
      <c r="E25" s="1" t="s">
        <v>11</v>
      </c>
      <c r="F25" s="2">
        <v>43808</v>
      </c>
      <c r="G25" s="1" t="s">
        <v>18</v>
      </c>
      <c r="H25" s="27">
        <v>0.02</v>
      </c>
      <c r="I25" s="22">
        <v>70000</v>
      </c>
    </row>
    <row r="26" spans="2:9" x14ac:dyDescent="0.4">
      <c r="B26" s="1" t="s">
        <v>30</v>
      </c>
      <c r="C26" s="1" t="s">
        <v>24</v>
      </c>
      <c r="D26" s="1" t="s">
        <v>13</v>
      </c>
      <c r="E26" s="1" t="s">
        <v>11</v>
      </c>
      <c r="F26" s="2">
        <v>43834</v>
      </c>
      <c r="G26" s="1" t="s">
        <v>18</v>
      </c>
      <c r="H26" s="27">
        <v>2.1000000000000001E-2</v>
      </c>
      <c r="I26" s="22">
        <v>10000</v>
      </c>
    </row>
    <row r="27" spans="2:9" x14ac:dyDescent="0.4">
      <c r="B27" s="1" t="s">
        <v>46</v>
      </c>
      <c r="C27" s="1" t="s">
        <v>12</v>
      </c>
      <c r="D27" s="1" t="s">
        <v>17</v>
      </c>
      <c r="E27" s="1" t="s">
        <v>11</v>
      </c>
      <c r="F27" s="2">
        <v>43751</v>
      </c>
      <c r="G27" s="1" t="s">
        <v>14</v>
      </c>
      <c r="H27" s="27">
        <v>0.03</v>
      </c>
      <c r="I27" s="22">
        <v>270000</v>
      </c>
    </row>
    <row r="28" spans="2:9" x14ac:dyDescent="0.4">
      <c r="B28" s="1" t="s">
        <v>15</v>
      </c>
      <c r="C28" s="1" t="s">
        <v>16</v>
      </c>
      <c r="D28" s="1" t="s">
        <v>17</v>
      </c>
      <c r="E28" s="1" t="s">
        <v>11</v>
      </c>
      <c r="F28" s="2">
        <v>43126</v>
      </c>
      <c r="G28" s="1" t="s">
        <v>18</v>
      </c>
      <c r="H28" s="27" t="s">
        <v>66</v>
      </c>
      <c r="I28" s="22">
        <v>150000</v>
      </c>
    </row>
    <row r="29" spans="2:9" x14ac:dyDescent="0.4">
      <c r="B29" s="1" t="s">
        <v>45</v>
      </c>
      <c r="C29" s="1" t="s">
        <v>16</v>
      </c>
      <c r="D29" s="1" t="s">
        <v>17</v>
      </c>
      <c r="E29" s="1" t="s">
        <v>11</v>
      </c>
      <c r="F29" s="2">
        <v>43365</v>
      </c>
      <c r="G29" s="1" t="s">
        <v>18</v>
      </c>
      <c r="H29" s="27">
        <v>0.02</v>
      </c>
      <c r="I29" s="22">
        <v>150000</v>
      </c>
    </row>
    <row r="30" spans="2:9" x14ac:dyDescent="0.4">
      <c r="B30" s="1" t="s">
        <v>49</v>
      </c>
      <c r="C30" s="1" t="s">
        <v>24</v>
      </c>
      <c r="D30" s="1" t="s">
        <v>17</v>
      </c>
      <c r="E30" s="1" t="s">
        <v>11</v>
      </c>
      <c r="F30" s="2">
        <v>43209</v>
      </c>
      <c r="G30" s="1" t="s">
        <v>18</v>
      </c>
      <c r="H30" s="27">
        <v>2.3E-2</v>
      </c>
      <c r="I30" s="22">
        <v>120000</v>
      </c>
    </row>
  </sheetData>
  <phoneticPr fontId="1" type="noConversion"/>
  <conditionalFormatting sqref="I5:I30">
    <cfRule type="iconSet" priority="2">
      <iconSet iconSet="4RedToBlack">
        <cfvo type="percent" val="0"/>
        <cfvo type="num" val="100000"/>
        <cfvo type="num" val="150000"/>
        <cfvo type="num" val="200000"/>
      </iconSet>
    </cfRule>
    <cfRule type="iconSet" priority="1">
      <iconSet iconSet="4RedToBlack">
        <cfvo type="percent" val="0"/>
        <cfvo type="num" val="100000"/>
        <cfvo type="num" val="150000"/>
        <cfvo type="num" val="200000"/>
      </iconSet>
    </cfRule>
  </conditionalFormatting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9217" r:id="rId3" name="Button 1">
              <controlPr defaultSize="0" print="0" autoFill="0" autoPict="0" macro="[0]!서식적용">
                <anchor moveWithCells="1" sizeWithCells="1">
                  <from>
                    <xdr:col>5</xdr:col>
                    <xdr:colOff>0</xdr:colOff>
                    <xdr:row>0</xdr:row>
                    <xdr:rowOff>0</xdr:rowOff>
                  </from>
                  <to>
                    <xdr:col>7</xdr:col>
                    <xdr:colOff>0</xdr:colOff>
                    <xdr:row>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18" r:id="rId4" name="Button 2">
              <controlPr defaultSize="0" print="0" autoFill="0" autoPict="0" macro="[0]!아이콘보기">
                <anchor moveWithCells="1" sizeWithCells="1">
                  <from>
                    <xdr:col>7</xdr:col>
                    <xdr:colOff>0</xdr:colOff>
                    <xdr:row>0</xdr:row>
                    <xdr:rowOff>0</xdr:rowOff>
                  </from>
                  <to>
                    <xdr:col>9</xdr:col>
                    <xdr:colOff>0</xdr:colOff>
                    <xdr:row>2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048B2-ADE5-416A-A74A-B10673B66EF9}">
  <sheetPr codeName="Sheet1"/>
  <dimension ref="B2:I29"/>
  <sheetViews>
    <sheetView workbookViewId="0">
      <selection activeCell="Q11" sqref="Q11"/>
    </sheetView>
  </sheetViews>
  <sheetFormatPr defaultRowHeight="17.399999999999999" x14ac:dyDescent="0.4"/>
  <cols>
    <col min="1" max="1" width="4.09765625" customWidth="1"/>
    <col min="5" max="5" width="5.19921875" bestFit="1" customWidth="1"/>
    <col min="6" max="6" width="11.09765625" bestFit="1" customWidth="1"/>
    <col min="9" max="9" width="11.3984375" customWidth="1"/>
  </cols>
  <sheetData>
    <row r="2" spans="2:9" x14ac:dyDescent="0.4">
      <c r="B2" t="s">
        <v>0</v>
      </c>
    </row>
    <row r="3" spans="2:9" x14ac:dyDescent="0.4">
      <c r="B3" s="1" t="s">
        <v>1</v>
      </c>
      <c r="C3" s="1" t="s">
        <v>4</v>
      </c>
      <c r="D3" s="1" t="s">
        <v>5</v>
      </c>
      <c r="E3" s="1" t="s">
        <v>2</v>
      </c>
      <c r="F3" s="1" t="s">
        <v>65</v>
      </c>
      <c r="G3" s="1" t="s">
        <v>7</v>
      </c>
      <c r="H3" s="1" t="s">
        <v>8</v>
      </c>
      <c r="I3" s="1" t="s">
        <v>6</v>
      </c>
    </row>
    <row r="4" spans="2:9" x14ac:dyDescent="0.4">
      <c r="B4" s="1" t="s">
        <v>10</v>
      </c>
      <c r="C4" s="1" t="s">
        <v>12</v>
      </c>
      <c r="D4" s="1" t="s">
        <v>13</v>
      </c>
      <c r="E4" s="1" t="s">
        <v>11</v>
      </c>
      <c r="F4" s="2">
        <v>43894</v>
      </c>
      <c r="G4" s="1" t="s">
        <v>14</v>
      </c>
      <c r="H4" s="4">
        <v>0.03</v>
      </c>
      <c r="I4" s="3">
        <v>120000</v>
      </c>
    </row>
    <row r="5" spans="2:9" x14ac:dyDescent="0.4">
      <c r="B5" s="1" t="s">
        <v>15</v>
      </c>
      <c r="C5" s="1" t="s">
        <v>16</v>
      </c>
      <c r="D5" s="1" t="s">
        <v>17</v>
      </c>
      <c r="E5" s="1" t="s">
        <v>11</v>
      </c>
      <c r="F5" s="2">
        <v>43126</v>
      </c>
      <c r="G5" s="1" t="s">
        <v>18</v>
      </c>
      <c r="H5" s="4">
        <v>0.02</v>
      </c>
      <c r="I5" s="3">
        <v>150000</v>
      </c>
    </row>
    <row r="6" spans="2:9" x14ac:dyDescent="0.4">
      <c r="B6" s="1" t="s">
        <v>19</v>
      </c>
      <c r="C6" s="1" t="s">
        <v>16</v>
      </c>
      <c r="D6" s="1" t="s">
        <v>21</v>
      </c>
      <c r="E6" s="1" t="s">
        <v>20</v>
      </c>
      <c r="F6" s="2">
        <v>43282</v>
      </c>
      <c r="G6" s="1" t="s">
        <v>14</v>
      </c>
      <c r="H6" s="4">
        <v>0.02</v>
      </c>
      <c r="I6" s="3">
        <v>50000</v>
      </c>
    </row>
    <row r="7" spans="2:9" x14ac:dyDescent="0.4">
      <c r="B7" s="1" t="s">
        <v>22</v>
      </c>
      <c r="C7" s="1" t="s">
        <v>12</v>
      </c>
      <c r="D7" s="1" t="s">
        <v>21</v>
      </c>
      <c r="E7" s="1" t="s">
        <v>20</v>
      </c>
      <c r="F7" s="2">
        <v>43330</v>
      </c>
      <c r="G7" s="1" t="s">
        <v>14</v>
      </c>
      <c r="H7" s="4">
        <v>2.9000000000000001E-2</v>
      </c>
      <c r="I7" s="3">
        <v>80000</v>
      </c>
    </row>
    <row r="8" spans="2:9" x14ac:dyDescent="0.4">
      <c r="B8" s="1" t="s">
        <v>23</v>
      </c>
      <c r="C8" s="1" t="s">
        <v>24</v>
      </c>
      <c r="D8" s="1" t="s">
        <v>13</v>
      </c>
      <c r="E8" s="1" t="s">
        <v>11</v>
      </c>
      <c r="F8" s="2">
        <v>43734</v>
      </c>
      <c r="G8" s="1" t="s">
        <v>14</v>
      </c>
      <c r="H8" s="4">
        <v>2.8000000000000001E-2</v>
      </c>
      <c r="I8" s="3">
        <v>100000</v>
      </c>
    </row>
    <row r="9" spans="2:9" x14ac:dyDescent="0.4">
      <c r="B9" s="1" t="s">
        <v>25</v>
      </c>
      <c r="C9" s="1" t="s">
        <v>16</v>
      </c>
      <c r="D9" s="1" t="s">
        <v>13</v>
      </c>
      <c r="E9" s="1" t="s">
        <v>11</v>
      </c>
      <c r="F9" s="2">
        <v>43456</v>
      </c>
      <c r="G9" s="1" t="s">
        <v>14</v>
      </c>
      <c r="H9" s="4">
        <v>0.02</v>
      </c>
      <c r="I9" s="3">
        <v>90000</v>
      </c>
    </row>
    <row r="10" spans="2:9" x14ac:dyDescent="0.4">
      <c r="B10" s="1" t="s">
        <v>26</v>
      </c>
      <c r="C10" s="1" t="s">
        <v>16</v>
      </c>
      <c r="D10" s="1" t="s">
        <v>21</v>
      </c>
      <c r="E10" s="1" t="s">
        <v>20</v>
      </c>
      <c r="F10" s="2">
        <v>43783</v>
      </c>
      <c r="G10" s="1" t="s">
        <v>14</v>
      </c>
      <c r="H10" s="4">
        <v>0.02</v>
      </c>
      <c r="I10" s="3">
        <v>100000</v>
      </c>
    </row>
    <row r="11" spans="2:9" x14ac:dyDescent="0.4">
      <c r="B11" s="1" t="s">
        <v>27</v>
      </c>
      <c r="C11" s="1" t="s">
        <v>16</v>
      </c>
      <c r="D11" s="1" t="s">
        <v>28</v>
      </c>
      <c r="E11" s="1" t="s">
        <v>20</v>
      </c>
      <c r="F11" s="2">
        <v>43574</v>
      </c>
      <c r="G11" s="1" t="s">
        <v>18</v>
      </c>
      <c r="H11" s="4">
        <v>0.02</v>
      </c>
      <c r="I11" s="3">
        <v>120000</v>
      </c>
    </row>
    <row r="12" spans="2:9" x14ac:dyDescent="0.4">
      <c r="B12" s="1" t="s">
        <v>29</v>
      </c>
      <c r="C12" s="1" t="s">
        <v>16</v>
      </c>
      <c r="D12" s="1" t="s">
        <v>21</v>
      </c>
      <c r="E12" s="1" t="s">
        <v>11</v>
      </c>
      <c r="F12" s="2">
        <v>43798</v>
      </c>
      <c r="G12" s="1" t="s">
        <v>14</v>
      </c>
      <c r="H12" s="4">
        <v>0.02</v>
      </c>
      <c r="I12" s="3">
        <v>250000</v>
      </c>
    </row>
    <row r="13" spans="2:9" x14ac:dyDescent="0.4">
      <c r="B13" s="1" t="s">
        <v>30</v>
      </c>
      <c r="C13" s="1" t="s">
        <v>24</v>
      </c>
      <c r="D13" s="1" t="s">
        <v>13</v>
      </c>
      <c r="E13" s="1" t="s">
        <v>11</v>
      </c>
      <c r="F13" s="2">
        <v>43834</v>
      </c>
      <c r="G13" s="1" t="s">
        <v>18</v>
      </c>
      <c r="H13" s="4">
        <v>2.1000000000000001E-2</v>
      </c>
      <c r="I13" s="3">
        <v>10000</v>
      </c>
    </row>
    <row r="14" spans="2:9" x14ac:dyDescent="0.4">
      <c r="B14" s="1" t="s">
        <v>38</v>
      </c>
      <c r="C14" s="1" t="s">
        <v>24</v>
      </c>
      <c r="D14" s="1" t="s">
        <v>21</v>
      </c>
      <c r="E14" s="1" t="s">
        <v>11</v>
      </c>
      <c r="F14" s="2">
        <v>44169</v>
      </c>
      <c r="G14" s="1" t="s">
        <v>14</v>
      </c>
      <c r="H14" s="4">
        <v>2.8000000000000001E-2</v>
      </c>
      <c r="I14" s="3">
        <v>120000</v>
      </c>
    </row>
    <row r="15" spans="2:9" x14ac:dyDescent="0.4">
      <c r="B15" s="1" t="s">
        <v>39</v>
      </c>
      <c r="C15" s="1" t="s">
        <v>12</v>
      </c>
      <c r="D15" s="1" t="s">
        <v>28</v>
      </c>
      <c r="E15" s="1" t="s">
        <v>20</v>
      </c>
      <c r="F15" s="2">
        <v>43887</v>
      </c>
      <c r="G15" s="1" t="s">
        <v>14</v>
      </c>
      <c r="H15" s="4">
        <v>2.8000000000000001E-2</v>
      </c>
      <c r="I15" s="3">
        <v>250000</v>
      </c>
    </row>
    <row r="16" spans="2:9" x14ac:dyDescent="0.4">
      <c r="B16" s="1" t="s">
        <v>40</v>
      </c>
      <c r="C16" s="1" t="s">
        <v>24</v>
      </c>
      <c r="D16" s="1" t="s">
        <v>21</v>
      </c>
      <c r="E16" s="1" t="s">
        <v>20</v>
      </c>
      <c r="F16" s="2">
        <v>44066</v>
      </c>
      <c r="G16" s="1" t="s">
        <v>14</v>
      </c>
      <c r="H16" s="4">
        <v>2.8000000000000001E-2</v>
      </c>
      <c r="I16" s="3">
        <v>210000</v>
      </c>
    </row>
    <row r="17" spans="2:9" x14ac:dyDescent="0.4">
      <c r="B17" s="1" t="s">
        <v>41</v>
      </c>
      <c r="C17" s="1" t="s">
        <v>16</v>
      </c>
      <c r="D17" s="1" t="s">
        <v>13</v>
      </c>
      <c r="E17" s="1" t="s">
        <v>11</v>
      </c>
      <c r="F17" s="2">
        <v>43808</v>
      </c>
      <c r="G17" s="1" t="s">
        <v>18</v>
      </c>
      <c r="H17" s="4">
        <v>0.02</v>
      </c>
      <c r="I17" s="3">
        <v>70000</v>
      </c>
    </row>
    <row r="18" spans="2:9" x14ac:dyDescent="0.4">
      <c r="B18" s="1" t="s">
        <v>42</v>
      </c>
      <c r="C18" s="1" t="s">
        <v>24</v>
      </c>
      <c r="D18" s="1" t="s">
        <v>21</v>
      </c>
      <c r="E18" s="1" t="s">
        <v>11</v>
      </c>
      <c r="F18" s="2">
        <v>43145</v>
      </c>
      <c r="G18" s="1" t="s">
        <v>14</v>
      </c>
      <c r="H18" s="4">
        <v>2.3E-2</v>
      </c>
      <c r="I18" s="3">
        <v>70000</v>
      </c>
    </row>
    <row r="19" spans="2:9" x14ac:dyDescent="0.4">
      <c r="B19" s="1" t="s">
        <v>43</v>
      </c>
      <c r="C19" s="1" t="s">
        <v>24</v>
      </c>
      <c r="D19" s="1" t="s">
        <v>21</v>
      </c>
      <c r="E19" s="1" t="s">
        <v>11</v>
      </c>
      <c r="F19" s="2">
        <v>44065</v>
      </c>
      <c r="G19" s="1" t="s">
        <v>18</v>
      </c>
      <c r="H19" s="4">
        <v>3.3000000000000002E-2</v>
      </c>
      <c r="I19" s="3">
        <v>50000</v>
      </c>
    </row>
    <row r="20" spans="2:9" x14ac:dyDescent="0.4">
      <c r="B20" s="1" t="s">
        <v>45</v>
      </c>
      <c r="C20" s="1" t="s">
        <v>16</v>
      </c>
      <c r="D20" s="1" t="s">
        <v>17</v>
      </c>
      <c r="E20" s="1" t="s">
        <v>11</v>
      </c>
      <c r="F20" s="2">
        <v>43365</v>
      </c>
      <c r="G20" s="1" t="s">
        <v>18</v>
      </c>
      <c r="H20" s="4">
        <v>0.02</v>
      </c>
      <c r="I20" s="3">
        <v>150000</v>
      </c>
    </row>
    <row r="21" spans="2:9" x14ac:dyDescent="0.4">
      <c r="B21" s="1" t="s">
        <v>46</v>
      </c>
      <c r="C21" s="1" t="s">
        <v>12</v>
      </c>
      <c r="D21" s="1" t="s">
        <v>17</v>
      </c>
      <c r="E21" s="1" t="s">
        <v>11</v>
      </c>
      <c r="F21" s="2">
        <v>43751</v>
      </c>
      <c r="G21" s="1" t="s">
        <v>14</v>
      </c>
      <c r="H21" s="4">
        <v>0.03</v>
      </c>
      <c r="I21" s="3">
        <v>270000</v>
      </c>
    </row>
    <row r="22" spans="2:9" x14ac:dyDescent="0.4">
      <c r="B22" s="1" t="s">
        <v>47</v>
      </c>
      <c r="C22" s="1" t="s">
        <v>16</v>
      </c>
      <c r="D22" s="1" t="s">
        <v>13</v>
      </c>
      <c r="E22" s="1" t="s">
        <v>11</v>
      </c>
      <c r="F22" s="2">
        <v>44060</v>
      </c>
      <c r="G22" s="1" t="s">
        <v>14</v>
      </c>
      <c r="H22" s="4">
        <v>2.1999999999999999E-2</v>
      </c>
      <c r="I22" s="3">
        <v>120000</v>
      </c>
    </row>
    <row r="23" spans="2:9" x14ac:dyDescent="0.4">
      <c r="B23" s="1" t="s">
        <v>48</v>
      </c>
      <c r="C23" s="1" t="s">
        <v>12</v>
      </c>
      <c r="D23" s="1" t="s">
        <v>28</v>
      </c>
      <c r="E23" s="1" t="s">
        <v>11</v>
      </c>
      <c r="F23" s="2">
        <v>43350</v>
      </c>
      <c r="G23" s="1" t="s">
        <v>14</v>
      </c>
      <c r="H23" s="4">
        <v>3.5999999999999997E-2</v>
      </c>
      <c r="I23" s="3">
        <v>150000</v>
      </c>
    </row>
    <row r="24" spans="2:9" x14ac:dyDescent="0.4">
      <c r="B24" s="1" t="s">
        <v>49</v>
      </c>
      <c r="C24" s="1" t="s">
        <v>24</v>
      </c>
      <c r="D24" s="1" t="s">
        <v>17</v>
      </c>
      <c r="E24" s="1" t="s">
        <v>11</v>
      </c>
      <c r="F24" s="2">
        <v>43209</v>
      </c>
      <c r="G24" s="1" t="s">
        <v>18</v>
      </c>
      <c r="H24" s="4">
        <v>2.3E-2</v>
      </c>
      <c r="I24" s="3">
        <v>120000</v>
      </c>
    </row>
    <row r="25" spans="2:9" x14ac:dyDescent="0.4">
      <c r="B25" s="1" t="s">
        <v>50</v>
      </c>
      <c r="C25" s="1" t="s">
        <v>24</v>
      </c>
      <c r="D25" s="1" t="s">
        <v>13</v>
      </c>
      <c r="E25" s="1" t="s">
        <v>20</v>
      </c>
      <c r="F25" s="2">
        <v>44042</v>
      </c>
      <c r="G25" s="1" t="s">
        <v>14</v>
      </c>
      <c r="H25" s="4">
        <v>2.1000000000000001E-2</v>
      </c>
      <c r="I25" s="3">
        <v>80000</v>
      </c>
    </row>
    <row r="26" spans="2:9" x14ac:dyDescent="0.4">
      <c r="B26" s="1" t="s">
        <v>51</v>
      </c>
      <c r="C26" s="1" t="s">
        <v>12</v>
      </c>
      <c r="D26" s="1" t="s">
        <v>13</v>
      </c>
      <c r="E26" s="1" t="s">
        <v>11</v>
      </c>
      <c r="F26" s="2">
        <v>44164</v>
      </c>
      <c r="G26" s="1" t="s">
        <v>14</v>
      </c>
      <c r="H26" s="4">
        <v>2.8000000000000001E-2</v>
      </c>
      <c r="I26" s="3">
        <v>150000</v>
      </c>
    </row>
    <row r="27" spans="2:9" x14ac:dyDescent="0.4">
      <c r="B27" s="1" t="s">
        <v>52</v>
      </c>
      <c r="C27" s="1" t="s">
        <v>16</v>
      </c>
      <c r="D27" s="1" t="s">
        <v>21</v>
      </c>
      <c r="E27" s="1" t="s">
        <v>20</v>
      </c>
      <c r="F27" s="2">
        <v>43443</v>
      </c>
      <c r="G27" s="1" t="s">
        <v>14</v>
      </c>
      <c r="H27" s="4">
        <v>2.5000000000000001E-2</v>
      </c>
      <c r="I27" s="3">
        <v>250000</v>
      </c>
    </row>
    <row r="28" spans="2:9" x14ac:dyDescent="0.4">
      <c r="B28" s="1" t="s">
        <v>53</v>
      </c>
      <c r="C28" s="1" t="s">
        <v>12</v>
      </c>
      <c r="D28" s="1" t="s">
        <v>13</v>
      </c>
      <c r="E28" s="1" t="s">
        <v>11</v>
      </c>
      <c r="F28" s="2">
        <v>43635</v>
      </c>
      <c r="G28" s="1" t="s">
        <v>14</v>
      </c>
      <c r="H28" s="4">
        <v>2.9000000000000001E-2</v>
      </c>
      <c r="I28" s="3">
        <v>150000</v>
      </c>
    </row>
    <row r="29" spans="2:9" x14ac:dyDescent="0.4">
      <c r="B29" s="1" t="s">
        <v>54</v>
      </c>
      <c r="C29" s="1" t="s">
        <v>24</v>
      </c>
      <c r="D29" s="1" t="s">
        <v>28</v>
      </c>
      <c r="E29" s="1" t="s">
        <v>11</v>
      </c>
      <c r="F29" s="2">
        <v>44124</v>
      </c>
      <c r="G29" s="1" t="s">
        <v>14</v>
      </c>
      <c r="H29" s="4">
        <v>2.8000000000000001E-2</v>
      </c>
      <c r="I29" s="3">
        <v>50000</v>
      </c>
    </row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8193" r:id="rId3" name="cmd가입자검색">
          <controlPr defaultSize="0" autoLine="0" r:id="rId4">
            <anchor moveWithCells="1">
              <from>
                <xdr:col>7</xdr:col>
                <xdr:colOff>144780</xdr:colOff>
                <xdr:row>0</xdr:row>
                <xdr:rowOff>76200</xdr:rowOff>
              </from>
              <to>
                <xdr:col>8</xdr:col>
                <xdr:colOff>731520</xdr:colOff>
                <xdr:row>1</xdr:row>
                <xdr:rowOff>152400</xdr:rowOff>
              </to>
            </anchor>
          </controlPr>
        </control>
      </mc:Choice>
      <mc:Fallback>
        <control shapeId="8193" r:id="rId3" name="cmd가입자검색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3</vt:i4>
      </vt:variant>
    </vt:vector>
  </HeadingPairs>
  <TitlesOfParts>
    <vt:vector size="11" baseType="lpstr">
      <vt:lpstr>기본작업-1</vt:lpstr>
      <vt:lpstr>기본작업-2</vt:lpstr>
      <vt:lpstr>계산작업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  <vt:lpstr>'기본작업-2'!Print_Area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인턴</dc:creator>
  <cp:lastModifiedBy>승영 양</cp:lastModifiedBy>
  <dcterms:created xsi:type="dcterms:W3CDTF">2023-08-09T00:13:15Z</dcterms:created>
  <dcterms:modified xsi:type="dcterms:W3CDTF">2025-06-25T07:31:41Z</dcterms:modified>
</cp:coreProperties>
</file>