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aon\Desktop\시나공\"/>
    </mc:Choice>
  </mc:AlternateContent>
  <xr:revisionPtr revIDLastSave="0" documentId="13_ncr:1_{B44532D1-9466-435C-9746-D9E8633B35E2}" xr6:coauthVersionLast="47" xr6:coauthVersionMax="47" xr10:uidLastSave="{00000000-0000-0000-0000-000000000000}"/>
  <bookViews>
    <workbookView xWindow="0" yWindow="2385" windowWidth="38400" windowHeight="18495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/>
  <c r="F40" i="3" a="1"/>
  <c r="F40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3" i="3" a="1"/>
  <c r="L4" i="3" a="1"/>
  <c r="L12" i="3" a="1"/>
  <c r="L20" i="3" a="1"/>
  <c r="L28" i="3" a="1"/>
  <c r="L6" i="3" a="1"/>
  <c r="L30" i="3" a="1"/>
  <c r="L15" i="3" a="1"/>
  <c r="L8" i="3" a="1"/>
  <c r="L32" i="3" a="1"/>
  <c r="L9" i="3" a="1"/>
  <c r="L33" i="3" a="1"/>
  <c r="L18" i="3" a="1"/>
  <c r="L34" i="3" a="1"/>
  <c r="L19" i="3" a="1"/>
  <c r="L27" i="3" a="1"/>
  <c r="L5" i="3" a="1"/>
  <c r="L13" i="3" a="1"/>
  <c r="L21" i="3" a="1"/>
  <c r="L29" i="3" a="1"/>
  <c r="L14" i="3" a="1"/>
  <c r="L22" i="3" a="1"/>
  <c r="L7" i="3" a="1"/>
  <c r="L23" i="3" a="1"/>
  <c r="L31" i="3" a="1"/>
  <c r="L16" i="3" a="1"/>
  <c r="L24" i="3" a="1"/>
  <c r="L17" i="3" a="1"/>
  <c r="L25" i="3" a="1"/>
  <c r="L10" i="3" a="1"/>
  <c r="L26" i="3" a="1"/>
  <c r="L11" i="3" a="1"/>
  <c r="L35" i="3" a="1"/>
  <c r="L3" i="3" l="1"/>
  <c r="L35" i="3"/>
  <c r="L11" i="3"/>
  <c r="L26" i="3"/>
  <c r="L10" i="3"/>
  <c r="L25" i="3"/>
  <c r="L17" i="3"/>
  <c r="L24" i="3"/>
  <c r="L16" i="3"/>
  <c r="L31" i="3"/>
  <c r="L23" i="3"/>
  <c r="L7" i="3"/>
  <c r="L22" i="3"/>
  <c r="L14" i="3"/>
  <c r="L29" i="3"/>
  <c r="L21" i="3"/>
  <c r="L13" i="3"/>
  <c r="L5" i="3"/>
  <c r="L27" i="3"/>
  <c r="L19" i="3"/>
  <c r="L34" i="3"/>
  <c r="L18" i="3"/>
  <c r="L33" i="3"/>
  <c r="L9" i="3"/>
  <c r="L32" i="3"/>
  <c r="L8" i="3"/>
  <c r="L15" i="3"/>
  <c r="L30" i="3"/>
  <c r="L6" i="3"/>
  <c r="L28" i="3"/>
  <c r="L20" i="3"/>
  <c r="L12" i="3"/>
  <c r="L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C5F51A-4B9E-405E-AFF5-B088A2F7932D}" name="MS Access Database_Query" type="1" refreshedVersion="8" background="1">
    <dbPr connection="DSN=MS Access Database;DBQ=C:\DB\저축현황.accdb;DefaultDir=C:\DB;DriverId=25;FIL=MS Access;MaxBufferSize=2048;PageTimeout=5;" command="SELECT 가입자별저축.가입자명, 가입자별저축.성별, 가입자별저축.가입시간, 가입자별저축.상품종류, 가입자별저축.지점명, 가입자별저축.월불입액, 가입자별저축.계약기간, 가입자별저축.납입시점, 가입자별저축.연이율, 가입자별저축.만기금액, 가입자별저축.총납입개월_x000d__x000a_FROM `C:\DB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<sst xmlns="http://schemas.openxmlformats.org/spreadsheetml/2006/main" count="953" uniqueCount="78">
  <si>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</si>
  <si>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</si>
  <si>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</si>
  <si>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</si>
  <si>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</si>
  <si>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</si>
  <si>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</si>
  <si>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</si>
  <si>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</si>
  <si>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</si>
  <si>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</si>
  <si>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</si>
  <si>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</si>
  <si>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</si>
  <si>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</si>
  <si>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</si>
  <si>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</si>
  <si>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</si>
  <si>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</si>
  <si>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</si>
  <si>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</si>
  <si>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</si>
  <si>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</si>
  <si>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</si>
  <si>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</si>
  <si>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</si>
  <si>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</si>
  <si>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</si>
  <si>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</si>
  <si>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</si>
  <si>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</si>
  <si>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</si>
  <si>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</si>
  <si>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</si>
  <si>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</si>
  <si>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</si>
  <si>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</si>
  <si>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</si>
  <si>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</si>
  <si>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</si>
  <si>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</si>
  <si>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</si>
  <si>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</si>
  <si>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</si>
  <si>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</si>
  <si>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</si>
  <si>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</si>
  <si>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</si>
  <si>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</si>
  <si>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</si>
  <si>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</si>
  <si>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</si>
  <si>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</si>
  <si>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</si>
  <si>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</si>
  <si>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</si>
  <si>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</si>
  <si>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</si>
  <si>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</si>
  <si>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</si>
  <si>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</si>
  <si>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</si>
  <si>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</si>
  <si>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</si>
  <si>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</si>
  <si>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</si>
  <si>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</si>
  <si>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</si>
  <si>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</si>
  <si>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</si>
  <si>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(다중 항목)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</si>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</sst>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\★0.0%;[Blue][&gt;=0.025]\☆0.0%;0.0%;\※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1C-4E48-B0C9-184A8416D21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blipFill>
      <a:blip xmlns:r="http://schemas.openxmlformats.org/officeDocument/2006/relationships" r:embed="rId3"/>
      <a:tile tx="0" ty="0" sx="100000" sy="100000" flip="none" algn="tl"/>
    </a:blip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on" refreshedDate="45790.382400462964" backgroundQuery="1" createdVersion="8" refreshedVersion="8" minRefreshableVersion="3" recordCount="33" xr:uid="{E6399F83-40A8-4F19-9558-3A4646F5A175}">
  <cacheSource type="external" connectionId="1"/>
  <cacheFields count="12">
    <cacheField name="가입자명" numFmtId="0" sqlType="-9">
      <sharedItems/>
    </cacheField>
    <cacheField name="성별" numFmtId="0" sqlType="-9">
      <sharedItems count="2">
        <s v="남"/>
        <s v="여"/>
      </sharedItems>
    </cacheField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 sqlType="4">
      <sharedItems containsSemiMixedTypes="0" containsString="0" containsNumber="1" containsInteger="1" minValue="120" maxValue="120" count="1">
        <n v="120"/>
      </sharedItems>
    </cacheField>
    <cacheField name="납입시점" numFmtId="0" sqlType="-9">
      <sharedItems count="2">
        <s v="월말"/>
        <s v="월초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 sqlType="4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 sqlType="-9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14"/>
          <x v="14"/>
          <x v="1"/>
          <x v="2"/>
          <x v="14"/>
          <x v="14"/>
          <x v="14"/>
          <x v="14"/>
          <x v="14"/>
          <x v="3"/>
          <x v="14"/>
          <x v="4"/>
          <x v="14"/>
          <x v="5"/>
          <x v="6"/>
          <x v="7"/>
          <x v="14"/>
          <x v="14"/>
          <x v="8"/>
          <x v="15"/>
          <x v="9"/>
          <x v="15"/>
          <x v="10"/>
          <x v="11"/>
          <x v="15"/>
          <x v="12"/>
          <x v="15"/>
          <x v="15"/>
          <x v="13"/>
          <x v="15"/>
        </discretePr>
        <groupItems count="16">
          <d v="1899-12-30T09:15:00"/>
          <d v="1899-12-30T10:27:00"/>
          <d v="1899-12-30T10:32:00"/>
          <d v="1899-12-30T11:15:00"/>
          <d v="1899-12-30T11:26:00"/>
          <d v="1899-12-30T11:35:00"/>
          <d v="1899-12-30T11:36:00"/>
          <d v="1899-12-30T11:40:00"/>
          <d v="1899-12-30T12:03:00"/>
          <d v="1899-12-30T12:16:00"/>
          <d v="1899-12-30T12:50:00"/>
          <d v="1899-12-30T13:05:00"/>
          <d v="1899-12-30T14:35:00"/>
          <d v="1899-12-30T15:33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DEA101-D092-468C-AEAF-028849387B4E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17">
        <item x="0"/>
        <item n="오전" x="14"/>
        <item x="1"/>
        <item x="2"/>
        <item x="3"/>
        <item x="4"/>
        <item x="5"/>
        <item x="6"/>
        <item x="7"/>
        <item x="8"/>
        <item n="오후" x="15"/>
        <item x="9"/>
        <item x="10"/>
        <item x="11"/>
        <item x="12"/>
        <item x="13"/>
        <item t="default"/>
      </items>
    </pivotField>
  </pivotFields>
  <rowFields count="2">
    <field x="11"/>
    <field x="-2"/>
  </rowFields>
  <rowItems count="8">
    <i>
      <x v="1"/>
    </i>
    <i r="1">
      <x/>
    </i>
    <i r="1" i="1">
      <x v="1"/>
    </i>
    <i>
      <x v="10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1" numFmtId="41"/>
    <dataField name="평균 : 연이율" fld="8" subtotal="average" baseField="11" baseItem="1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L33" sqref="L33"/>
    </sheetView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s="23" t="s">
        <v>67</v>
      </c>
    </row>
    <row r="28" spans="1:9" x14ac:dyDescent="0.3">
      <c r="A28" t="b">
        <f>OR(AND(LEFT(D3,2)="청약",B3="여"),AND(E3="여의도",F3&gt;=150000))</f>
        <v>0</v>
      </c>
    </row>
    <row r="30" spans="1:9" x14ac:dyDescent="0.3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3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3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3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3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3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3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3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M24" sqref="M24"/>
    </sheetView>
  </sheetViews>
  <sheetFormatPr defaultRowHeight="16.5" x14ac:dyDescent="0.3"/>
  <cols>
    <col min="3" max="3" width="11.125" bestFit="1" customWidth="1"/>
    <col min="6" max="6" width="9.375" bestFit="1" customWidth="1"/>
    <col min="9" max="9" width="13.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t="s">
        <v>44</v>
      </c>
    </row>
    <row r="28" spans="1:9" x14ac:dyDescent="0.3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3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3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3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3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3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3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3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3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3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3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verticalDpi="0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abSelected="1" workbookViewId="0">
      <selection activeCell="H40" sqref="H40"/>
    </sheetView>
  </sheetViews>
  <sheetFormatPr defaultRowHeight="16.5" x14ac:dyDescent="0.3"/>
  <cols>
    <col min="2" max="5" width="11.875" bestFit="1" customWidth="1"/>
    <col min="6" max="6" width="10.875" bestFit="1" customWidth="1"/>
    <col min="7" max="7" width="12.37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3">
      <c r="A1" t="s">
        <v>0</v>
      </c>
    </row>
    <row r="2" spans="1:12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ROUNDUP(FV(I3/12,G3,-F3,,IF(H3="월초",1,0)),-3)</f>
        <v>15927000</v>
      </c>
      <c r="K3" s="1" t="str">
        <f ca="1">TEXT(QUOTIENT(_xlfn.DAYS(TODAY(),C3),30),"00개월")</f>
        <v>66개월</v>
      </c>
      <c r="L3" s="1" t="str" cm="1">
        <f t="array" ref="L3">fn비고(E3,F3)</f>
        <v/>
      </c>
    </row>
    <row r="4" spans="1:12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ROUNDUP(FV(I4/12,G4,-F4,,IF(H4="월초",1,0)),-3)</f>
        <v>33584000</v>
      </c>
      <c r="K4" s="1" t="str">
        <f t="shared" ref="K4:K35" ca="1" si="2">TEXT(QUOTIENT(_xlfn.DAYS(TODAY(),C4),30),"00개월")</f>
        <v>102개월</v>
      </c>
      <c r="L4" s="1" t="str" cm="1">
        <f t="array" ref="L4">fn비고(E4,F4)</f>
        <v>15만원이상-여의도250,000</v>
      </c>
    </row>
    <row r="5" spans="1:12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73개월</v>
      </c>
      <c r="L5" s="1" t="str" cm="1">
        <f t="array" ref="L5">fn비고(E5,F5)</f>
        <v/>
      </c>
    </row>
    <row r="6" spans="1:12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68개월</v>
      </c>
      <c r="L6" s="1" t="str" cm="1">
        <f t="array" ref="L6">fn비고(E6,F6)</f>
        <v/>
      </c>
    </row>
    <row r="7" spans="1:12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77개월</v>
      </c>
      <c r="L7" s="1" t="str" cm="1">
        <f t="array" ref="L7">fn비고(E7,F7)</f>
        <v/>
      </c>
    </row>
    <row r="8" spans="1:12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63개월</v>
      </c>
      <c r="L8" s="1" t="str" cm="1">
        <f t="array" ref="L8">fn비고(E8,F8)</f>
        <v/>
      </c>
    </row>
    <row r="9" spans="1:12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86개월</v>
      </c>
      <c r="L9" s="1" t="str" cm="1">
        <f t="array" ref="L9">fn비고(E9,F9)</f>
        <v/>
      </c>
    </row>
    <row r="10" spans="1:12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66개월</v>
      </c>
      <c r="L10" s="1" t="str" cm="1">
        <f t="array" ref="L10">fn비고(E10,F10)</f>
        <v/>
      </c>
    </row>
    <row r="11" spans="1:12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107개월</v>
      </c>
      <c r="L11" s="1" t="str" cm="1">
        <f t="array" ref="L11">fn비고(E11,F11)</f>
        <v/>
      </c>
    </row>
    <row r="12" spans="1:12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74개월</v>
      </c>
      <c r="L12" s="1" t="str" cm="1">
        <f t="array" ref="L12">fn비고(E12,F12)</f>
        <v/>
      </c>
    </row>
    <row r="13" spans="1:12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65개월</v>
      </c>
      <c r="L13" s="1" t="str" cm="1">
        <f t="array" ref="L13">fn비고(E13,F13)</f>
        <v/>
      </c>
    </row>
    <row r="14" spans="1:12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54개월</v>
      </c>
      <c r="L14" s="1" t="str" cm="1">
        <f t="array" ref="L14">fn비고(E14,F14)</f>
        <v>15만원이상-명동150,000</v>
      </c>
    </row>
    <row r="15" spans="1:12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102개월</v>
      </c>
      <c r="L15" s="1" t="str" cm="1">
        <f t="array" ref="L15">fn비고(E15,F15)</f>
        <v/>
      </c>
    </row>
    <row r="16" spans="1:12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53개월</v>
      </c>
      <c r="L16" s="1" t="str" cm="1">
        <f t="array" ref="L16">fn비고(E16,F16)</f>
        <v/>
      </c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94개월</v>
      </c>
      <c r="L17" s="1" t="str" cm="1">
        <f t="array" ref="L17">fn비고(E17,F17)</f>
        <v/>
      </c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58개월</v>
      </c>
      <c r="L18" s="1" t="str" cm="1">
        <f t="array" ref="L18">fn비고(E18,F18)</f>
        <v/>
      </c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55개월</v>
      </c>
      <c r="L19" s="1" t="str" cm="1">
        <f t="array" ref="L19">fn비고(E19,F19)</f>
        <v/>
      </c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60개월</v>
      </c>
      <c r="L20" s="1" t="str" cm="1">
        <f t="array" ref="L20">fn비고(E20,F20)</f>
        <v/>
      </c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80개월</v>
      </c>
      <c r="L21" s="1" t="str" cm="1">
        <f t="array" ref="L21">fn비고(E21,F21)</f>
        <v/>
      </c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67개월</v>
      </c>
      <c r="L22" s="1" t="str" cm="1">
        <f t="array" ref="L22">fn비고(E22,F22)</f>
        <v/>
      </c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57개월</v>
      </c>
      <c r="L23" s="1" t="str" cm="1">
        <f t="array" ref="L23">fn비고(E23,F23)</f>
        <v/>
      </c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81개월</v>
      </c>
      <c r="L24" s="1" t="str" cm="1">
        <f t="array" ref="L24">fn비고(E24,F24)</f>
        <v/>
      </c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66개월</v>
      </c>
      <c r="L25" s="1" t="str" cm="1">
        <f t="array" ref="L25">fn비고(E25,F25)</f>
        <v/>
      </c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73개월</v>
      </c>
      <c r="L26" s="1" t="str" cm="1">
        <f t="array" ref="L26">fn비고(E26,F26)</f>
        <v/>
      </c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102개월</v>
      </c>
      <c r="L27" s="1" t="str" cm="1">
        <f t="array" ref="L27">fn비고(E27,F27)</f>
        <v>15만원이상-여의도250,000</v>
      </c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65개월</v>
      </c>
      <c r="L28" s="1" t="str" cm="1">
        <f t="array" ref="L28">fn비고(E28,F28)</f>
        <v/>
      </c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63개월</v>
      </c>
      <c r="L29" s="1" t="str" cm="1">
        <f t="array" ref="L29">fn비고(E29,F29)</f>
        <v/>
      </c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57개월</v>
      </c>
      <c r="L30" s="1" t="str" cm="1">
        <f t="array" ref="L30">fn비고(E30,F30)</f>
        <v>15만원이상-여의도210,000</v>
      </c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66개월</v>
      </c>
      <c r="L31" s="1" t="str" cm="1">
        <f t="array" ref="L31">fn비고(E31,F31)</f>
        <v/>
      </c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88개월</v>
      </c>
      <c r="L32" s="1" t="str" cm="1">
        <f t="array" ref="L32">fn비고(E32,F32)</f>
        <v/>
      </c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113개월</v>
      </c>
      <c r="L33" s="1" t="str" cm="1">
        <f t="array" ref="L33">fn비고(E33,F33)</f>
        <v/>
      </c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71개월</v>
      </c>
      <c r="L34" s="1" t="str" cm="1">
        <f t="array" ref="L34">fn비고(E34,F34)</f>
        <v>15만원이상-명동150,000</v>
      </c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57개월</v>
      </c>
      <c r="L35" s="1" t="str" cm="1">
        <f t="array" ref="L35">fn비고(E35,F35)</f>
        <v/>
      </c>
    </row>
    <row r="37" spans="1:12" x14ac:dyDescent="0.3">
      <c r="A37" t="s">
        <v>58</v>
      </c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AVERAGE(IF(($D$3:$D$35=$A40)*($F$3:$F$35&lt;&gt;MAX(($D$3:$D$35=$A40)*$F$3:$F$35)),$F$3:$F$35))</f>
        <v>109000</v>
      </c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AVERAGE(IF(($D$3:$D$35=$A41)*($F$3:$F$35&lt;&gt;MAX(($D$3:$D$35=$A41)*$F$3:$F$35)),$F$3:$F$35))</f>
        <v>71000</v>
      </c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AVERAGE(IF(($D$3:$D$35=$A42)*($F$3:$F$35&lt;&gt;MAX(($D$3:$D$35=$A42)*$F$3:$F$35)),$F$3:$F$35))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F5" sqref="F5"/>
    </sheetView>
  </sheetViews>
  <sheetFormatPr defaultRowHeight="16.5" x14ac:dyDescent="0.3"/>
  <cols>
    <col min="2" max="2" width="24.875" bestFit="1" customWidth="1"/>
    <col min="3" max="3" width="14.875" bestFit="1" customWidth="1"/>
    <col min="4" max="6" width="11" bestFit="1" customWidth="1"/>
    <col min="7" max="7" width="10.5" bestFit="1" customWidth="1"/>
    <col min="8" max="8" width="12.375" bestFit="1" customWidth="1"/>
    <col min="9" max="9" width="9.625" bestFit="1" customWidth="1"/>
    <col min="10" max="10" width="18" bestFit="1" customWidth="1"/>
  </cols>
  <sheetData>
    <row r="2" spans="2:7" x14ac:dyDescent="0.3">
      <c r="B2" s="24" t="s">
        <v>5</v>
      </c>
      <c r="C2" t="s">
        <v>70</v>
      </c>
    </row>
    <row r="4" spans="2:7" x14ac:dyDescent="0.3">
      <c r="D4" s="24" t="s">
        <v>4</v>
      </c>
    </row>
    <row r="5" spans="2:7" x14ac:dyDescent="0.3">
      <c r="B5" s="24" t="s">
        <v>71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3">
      <c r="B6" t="s">
        <v>72</v>
      </c>
      <c r="D6" s="25"/>
      <c r="E6" s="25"/>
      <c r="F6" s="25"/>
      <c r="G6" s="25"/>
    </row>
    <row r="7" spans="2:7" x14ac:dyDescent="0.3">
      <c r="C7" t="s">
        <v>74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3">
      <c r="C8" t="s">
        <v>76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3">
      <c r="B9" t="s">
        <v>73</v>
      </c>
      <c r="D9" s="25"/>
      <c r="E9" s="25"/>
      <c r="F9" s="25"/>
      <c r="G9" s="25"/>
    </row>
    <row r="10" spans="2:7" x14ac:dyDescent="0.3">
      <c r="C10" t="s">
        <v>74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3">
      <c r="C11" t="s">
        <v>76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3">
      <c r="B12" t="s">
        <v>75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3">
      <c r="B13" t="s">
        <v>77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R37" sqref="R37"/>
    </sheetView>
  </sheetViews>
  <sheetFormatPr defaultRowHeight="16.5" x14ac:dyDescent="0.3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3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3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3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3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3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3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3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3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3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3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3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3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3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3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3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3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3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3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3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3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3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3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3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3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3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3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3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3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3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3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3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3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3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4" workbookViewId="0">
      <selection activeCell="Q24" sqref="Q24"/>
    </sheetView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61</v>
      </c>
    </row>
    <row r="4" spans="2:4" x14ac:dyDescent="0.3">
      <c r="B4" s="6" t="s">
        <v>62</v>
      </c>
      <c r="C4" s="6" t="s">
        <v>63</v>
      </c>
      <c r="D4" s="6" t="s">
        <v>64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L4" sqref="L4"/>
    </sheetView>
  </sheetViews>
  <sheetFormatPr defaultRowHeight="16.5" x14ac:dyDescent="0.3"/>
  <cols>
    <col min="1" max="1" width="2" customWidth="1"/>
    <col min="4" max="4" width="7.125" bestFit="1" customWidth="1"/>
    <col min="5" max="5" width="5.25" bestFit="1" customWidth="1"/>
    <col min="6" max="6" width="11.5" customWidth="1"/>
    <col min="9" max="9" width="12.125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N12" sqref="N12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3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대중 김</cp:lastModifiedBy>
  <cp:lastPrinted>2025-05-13T00:00:37Z</cp:lastPrinted>
  <dcterms:created xsi:type="dcterms:W3CDTF">2023-08-09T00:13:15Z</dcterms:created>
  <dcterms:modified xsi:type="dcterms:W3CDTF">2025-05-13T02:44:09Z</dcterms:modified>
</cp:coreProperties>
</file>