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 codeName="{51196F13-6AD0-C1B8-E2B4-A1F9AE17003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2025_기출문제집_컴활1급실기_학습자료_241206 update\02 최신기출유형\01회\"/>
    </mc:Choice>
  </mc:AlternateContent>
  <bookViews>
    <workbookView xWindow="0" yWindow="0" windowWidth="18135" windowHeight="9975" firstSheet="2" activeTab="4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8"/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62913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1" i="3" l="1" a="1"/>
  <c r="F41" i="3" s="1"/>
  <c r="F42" i="3" a="1"/>
  <c r="F42" i="3" s="1"/>
  <c r="F40" i="3" a="1"/>
  <c r="F40" i="3" s="1"/>
  <c r="K4" i="3" l="1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  <c r="A28" i="1"/>
  <c r="L27" i="3"/>
  <c r="L30" i="3"/>
  <c r="L6" i="3"/>
  <c r="L33" i="3"/>
  <c r="L31" i="3"/>
  <c r="L15" i="3"/>
  <c r="L19" i="3"/>
  <c r="L14" i="3"/>
  <c r="L34" i="3"/>
  <c r="L16" i="3"/>
  <c r="L4" i="3"/>
  <c r="L3" i="3"/>
  <c r="L7" i="3"/>
  <c r="L23" i="3"/>
  <c r="L20" i="3"/>
  <c r="L8" i="3"/>
  <c r="L5" i="3"/>
  <c r="L11" i="3"/>
  <c r="L22" i="3"/>
  <c r="L21" i="3"/>
  <c r="L18" i="3"/>
  <c r="L35" i="3"/>
  <c r="L12" i="3"/>
  <c r="L28" i="3"/>
  <c r="L32" i="3"/>
  <c r="L24" i="3"/>
  <c r="L9" i="3"/>
  <c r="L25" i="3"/>
  <c r="L10" i="3"/>
  <c r="L13" i="3"/>
  <c r="L29" i="3"/>
  <c r="L17" i="3"/>
  <c r="L26" i="3"/>
</calcChain>
</file>

<file path=xl/connections.xml><?xml version="1.0" encoding="utf-8"?>
<connections xmlns="http://schemas.openxmlformats.org/spreadsheetml/2006/main">
  <connection id="1" sourceFile="C:\2025_기출문제집_컴활1급실기_학습자료_241206 update\02 최신기출유형\01회\저축현황.accdb" keepAlive="1" name="저축현황" type="5" refreshedVersion="6">
    <dbPr connection="Provider=Microsoft.ACE.OLEDB.12.0;User ID=Admin;Data Source=C:\2025_기출문제집_컴활1급실기_학습자료_241206 update\02 최신기출유형\01회\저축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가입자별저축" commandType="3"/>
  </connection>
  <connection id="2" sourceFile="C:\2025_기출문제집_컴활1급실기_학습자료_241206 update\02 최신기출유형\01회\저축현황.accdb" keepAlive="1" name="저축현황1" type="5" refreshedVersion="6">
    <dbPr connection="Provider=Microsoft.ACE.OLEDB.12.0;User ID=Admin;Data Source=C:\2025_기출문제집_컴활1급실기_학습자료_241206 update\02 최신기출유형\01회\저축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가입자별저축" commandType="3"/>
  </connection>
</connections>
</file>

<file path=xl/sharedStrings.xml><?xml version="1.0" encoding="utf-8"?>
<sst xmlns="http://schemas.openxmlformats.org/spreadsheetml/2006/main" count="953" uniqueCount="78">
  <si>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</si>
  <si>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</si>
  <si>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</si>
  <si>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</si>
  <si>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</si>
  <si>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</si>
  <si>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</si>
  <si>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</si>
  <si>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</si>
  <si>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</si>
  <si>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</si>
  <si>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</si>
  <si>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</si>
  <si>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</si>
  <si>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</si>
  <si>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</si>
  <si>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</si>
  <si>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</si>
  <si>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</si>
  <si>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</si>
  <si>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</si>
  <si>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</si>
  <si>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</si>
  <si>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</si>
  <si>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</si>
  <si>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</si>
  <si>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</si>
  <si>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</si>
  <si>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</si>
  <si>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</si>
  <si>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</si>
  <si>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</si>
  <si>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</si>
  <si>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</si>
  <si>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</si>
  <si>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</si>
  <si>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</si>
  <si>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</si>
  <si>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</si>
  <si>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</si>
  <si>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</si>
  <si>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</si>
  <si>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</si>
  <si>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</si>
  <si>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</si>
  <si>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</si>
  <si>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</si>
  <si>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</si>
  <si>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</si>
  <si>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</si>
  <si>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</si>
  <si>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</si>
  <si>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</si>
  <si>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</si>
  <si>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</si>
  <si>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</si>
  <si>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</si>
  <si>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</si>
  <si>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</si>
  <si>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</si>
  <si>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</si>
  <si>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</si>
  <si>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</si>
  <si>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</si>
  <si>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</si>
  <si>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</si>
  <si>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</si>
  <si>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</si>
  <si>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</si>
  <si>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값</t>
  </si>
  <si>
    <t>가입시간2</t>
  </si>
  <si>
    <t>오전</t>
  </si>
  <si>
    <t>오후</t>
  </si>
  <si>
    <t>평균 : 월불입액</t>
  </si>
  <si>
    <t>전체 평균 : 월불입액</t>
  </si>
  <si>
    <t>평균 : 연이율</t>
  </si>
  <si>
    <t>전체 평균 : 연이율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</si>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</sst>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&quot;★&quot;0.0%;[Blue][&gt;=0.025]&quot;☆&quot;0.0%;0.0%;&quot;※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7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궁서" panose="02030600000101010101" pitchFamily="18" charset="-127"/>
                <a:ea typeface="궁서" panose="02030600000101010101" pitchFamily="18" charset="-127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" panose="02030600000101010101" pitchFamily="18" charset="-127"/>
              <a:ea typeface="궁서" panose="02030600000101010101" pitchFamily="18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layout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5CE5-491A-B006-BA36F4734C6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1693482-DD29-468D-A7FF-89A7948E32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9525</xdr:rowOff>
        </xdr:from>
        <xdr:to>
          <xdr:col>6</xdr:col>
          <xdr:colOff>676275</xdr:colOff>
          <xdr:row>1</xdr:row>
          <xdr:rowOff>200025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676275</xdr:colOff>
          <xdr:row>0</xdr:row>
          <xdr:rowOff>9525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142875</xdr:colOff>
          <xdr:row>0</xdr:row>
          <xdr:rowOff>76200</xdr:rowOff>
        </xdr:from>
        <xdr:to>
          <xdr:col>8</xdr:col>
          <xdr:colOff>733425</xdr:colOff>
          <xdr:row>1</xdr:row>
          <xdr:rowOff>152400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pc" refreshedDate="45664.446702314817" createdVersion="6" refreshedVersion="6" minRefreshableVersion="3" recordCount="33">
  <cacheSource type="external" connectionId="2"/>
  <cacheFields count="12">
    <cacheField name="가입자명" numFmtId="0">
      <sharedItems/>
    </cacheField>
    <cacheField name="성별" numFmtId="0">
      <sharedItems count="2">
        <s v="남"/>
        <s v="여"/>
      </sharedItems>
    </cacheField>
    <cacheField name="가입시간" numFmtId="0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11"/>
    </cacheField>
    <cacheField name="상품종류" numFmtId="0">
      <sharedItems count="3">
        <s v="정기적금"/>
        <s v="청약저축"/>
        <s v="청약예금"/>
      </sharedItems>
    </cacheField>
    <cacheField name="지점명" numFmtId="0">
      <sharedItems count="4">
        <s v="합정"/>
        <s v="여의도"/>
        <s v="강남"/>
        <s v="명동"/>
      </sharedItems>
    </cacheField>
    <cacheField name="월불입액" numFmtId="0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계약기간" numFmtId="0">
      <sharedItems containsSemiMixedTypes="0" containsString="0" containsNumber="1" containsInteger="1" minValue="120" maxValue="120" count="1">
        <n v="120"/>
      </sharedItems>
    </cacheField>
    <cacheField name="납입시점" numFmtId="0">
      <sharedItems count="2">
        <s v="월말"/>
        <s v="월초"/>
      </sharedItems>
    </cacheField>
    <cacheField name="연이율" numFmtId="0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만기금액" numFmtId="0">
      <sharedItems containsSemiMixedTypes="0" containsString="0" containsNumber="1" containsInteger="1" minValue="1335000" maxValue="37825000" count="29">
        <n v="15927000"/>
        <n v="34114000"/>
        <n v="13863000"/>
        <n v="11965000"/>
        <n v="16811000"/>
        <n v="16174000"/>
        <n v="1348000"/>
        <n v="6648000"/>
        <n v="20962000"/>
        <n v="10427000"/>
        <n v="20794000"/>
        <n v="16635000"/>
        <n v="11149000"/>
        <n v="10691000"/>
        <n v="6932000"/>
        <n v="6988000"/>
        <n v="19908000"/>
        <n v="37825000"/>
        <n v="16120000"/>
        <n v="21693000"/>
        <n v="13295000"/>
        <n v="33236000"/>
        <n v="1335000"/>
        <n v="34656000"/>
        <n v="29111000"/>
        <n v="9291000"/>
        <n v="9453000"/>
        <n v="20904000"/>
        <n v="7098000"/>
      </sharedItems>
    </cacheField>
    <cacheField name="총납입개월" numFmtId="0">
      <sharedItems containsBlank="1" count="24">
        <s v="12개월"/>
        <s v="60개월"/>
        <s v="19개월"/>
        <s v="50개월"/>
        <s v="23개월"/>
        <s v="45개월"/>
        <s v="31개월"/>
        <s v="29개월"/>
        <s v="56개월"/>
        <s v="00개월"/>
        <m/>
        <s v="27개월"/>
        <s v="04개월"/>
        <s v="37개월"/>
        <s v="43개월"/>
        <s v="26개월"/>
        <s v="39개월"/>
        <s v="63개월"/>
        <s v="13개월"/>
        <s v="11개월"/>
        <s v="09개월"/>
        <s v="34개월"/>
        <s v="17개월"/>
        <s v="75개월"/>
      </sharedItems>
    </cacheField>
    <cacheField name="가입시간2" numFmtId="0" databaseField="0">
      <fieldGroup base="2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3">
  <r>
    <s v="전현우"/>
    <x v="0"/>
    <x v="0"/>
    <x v="0"/>
    <x v="0"/>
    <x v="0"/>
    <x v="0"/>
    <x v="0"/>
    <x v="0"/>
    <x v="0"/>
    <x v="0"/>
  </r>
  <r>
    <s v="이승완"/>
    <x v="0"/>
    <x v="1"/>
    <x v="0"/>
    <x v="1"/>
    <x v="1"/>
    <x v="0"/>
    <x v="1"/>
    <x v="1"/>
    <x v="1"/>
    <x v="1"/>
  </r>
  <r>
    <s v="조인호"/>
    <x v="0"/>
    <x v="2"/>
    <x v="0"/>
    <x v="2"/>
    <x v="0"/>
    <x v="0"/>
    <x v="0"/>
    <x v="0"/>
    <x v="0"/>
    <x v="2"/>
  </r>
  <r>
    <s v="정명우"/>
    <x v="0"/>
    <x v="3"/>
    <x v="1"/>
    <x v="3"/>
    <x v="2"/>
    <x v="0"/>
    <x v="1"/>
    <x v="2"/>
    <x v="2"/>
    <x v="3"/>
  </r>
  <r>
    <s v="김충협"/>
    <x v="0"/>
    <x v="4"/>
    <x v="0"/>
    <x v="3"/>
    <x v="3"/>
    <x v="0"/>
    <x v="1"/>
    <x v="0"/>
    <x v="3"/>
    <x v="4"/>
  </r>
  <r>
    <s v="손세준"/>
    <x v="0"/>
    <x v="5"/>
    <x v="2"/>
    <x v="3"/>
    <x v="0"/>
    <x v="0"/>
    <x v="1"/>
    <x v="3"/>
    <x v="4"/>
    <x v="5"/>
  </r>
  <r>
    <s v="김효상"/>
    <x v="0"/>
    <x v="5"/>
    <x v="1"/>
    <x v="2"/>
    <x v="0"/>
    <x v="0"/>
    <x v="0"/>
    <x v="4"/>
    <x v="5"/>
    <x v="6"/>
  </r>
  <r>
    <s v="박태진"/>
    <x v="1"/>
    <x v="6"/>
    <x v="1"/>
    <x v="2"/>
    <x v="4"/>
    <x v="0"/>
    <x v="0"/>
    <x v="4"/>
    <x v="6"/>
    <x v="0"/>
  </r>
  <r>
    <s v="김우리"/>
    <x v="1"/>
    <x v="7"/>
    <x v="0"/>
    <x v="1"/>
    <x v="5"/>
    <x v="0"/>
    <x v="1"/>
    <x v="0"/>
    <x v="7"/>
    <x v="7"/>
  </r>
  <r>
    <s v="나한전"/>
    <x v="0"/>
    <x v="8"/>
    <x v="2"/>
    <x v="2"/>
    <x v="6"/>
    <x v="0"/>
    <x v="0"/>
    <x v="3"/>
    <x v="8"/>
    <x v="8"/>
  </r>
  <r>
    <s v="박동수"/>
    <x v="0"/>
    <x v="9"/>
    <x v="2"/>
    <x v="1"/>
    <x v="7"/>
    <x v="0"/>
    <x v="0"/>
    <x v="5"/>
    <x v="9"/>
    <x v="0"/>
  </r>
  <r>
    <s v="정중한"/>
    <x v="0"/>
    <x v="10"/>
    <x v="2"/>
    <x v="3"/>
    <x v="6"/>
    <x v="0"/>
    <x v="1"/>
    <x v="2"/>
    <x v="10"/>
    <x v="9"/>
  </r>
  <r>
    <s v="홍백전"/>
    <x v="0"/>
    <x v="11"/>
    <x v="1"/>
    <x v="1"/>
    <x v="0"/>
    <x v="0"/>
    <x v="1"/>
    <x v="2"/>
    <x v="11"/>
    <x v="10"/>
  </r>
  <r>
    <s v="강태희"/>
    <x v="1"/>
    <x v="12"/>
    <x v="1"/>
    <x v="3"/>
    <x v="2"/>
    <x v="0"/>
    <x v="1"/>
    <x v="2"/>
    <x v="2"/>
    <x v="10"/>
  </r>
  <r>
    <s v="안두리"/>
    <x v="1"/>
    <x v="13"/>
    <x v="2"/>
    <x v="1"/>
    <x v="8"/>
    <x v="0"/>
    <x v="1"/>
    <x v="5"/>
    <x v="12"/>
    <x v="11"/>
  </r>
  <r>
    <s v="노고영"/>
    <x v="1"/>
    <x v="14"/>
    <x v="1"/>
    <x v="3"/>
    <x v="8"/>
    <x v="0"/>
    <x v="1"/>
    <x v="6"/>
    <x v="13"/>
    <x v="12"/>
  </r>
  <r>
    <s v="안정이"/>
    <x v="0"/>
    <x v="15"/>
    <x v="1"/>
    <x v="0"/>
    <x v="5"/>
    <x v="0"/>
    <x v="1"/>
    <x v="2"/>
    <x v="14"/>
    <x v="13"/>
  </r>
  <r>
    <s v="이성미"/>
    <x v="1"/>
    <x v="16"/>
    <x v="2"/>
    <x v="0"/>
    <x v="5"/>
    <x v="0"/>
    <x v="0"/>
    <x v="3"/>
    <x v="15"/>
    <x v="14"/>
  </r>
  <r>
    <s v="고소인"/>
    <x v="0"/>
    <x v="17"/>
    <x v="0"/>
    <x v="2"/>
    <x v="6"/>
    <x v="0"/>
    <x v="0"/>
    <x v="0"/>
    <x v="16"/>
    <x v="15"/>
  </r>
  <r>
    <s v="김치국"/>
    <x v="0"/>
    <x v="18"/>
    <x v="2"/>
    <x v="2"/>
    <x v="9"/>
    <x v="0"/>
    <x v="1"/>
    <x v="3"/>
    <x v="17"/>
    <x v="3"/>
  </r>
  <r>
    <s v="홍길동"/>
    <x v="0"/>
    <x v="19"/>
    <x v="0"/>
    <x v="3"/>
    <x v="0"/>
    <x v="0"/>
    <x v="1"/>
    <x v="7"/>
    <x v="18"/>
    <x v="16"/>
  </r>
  <r>
    <s v="박찬훈"/>
    <x v="0"/>
    <x v="20"/>
    <x v="2"/>
    <x v="0"/>
    <x v="6"/>
    <x v="0"/>
    <x v="1"/>
    <x v="8"/>
    <x v="19"/>
    <x v="17"/>
  </r>
  <r>
    <s v="김덕화"/>
    <x v="1"/>
    <x v="20"/>
    <x v="0"/>
    <x v="1"/>
    <x v="2"/>
    <x v="0"/>
    <x v="1"/>
    <x v="0"/>
    <x v="20"/>
    <x v="18"/>
  </r>
  <r>
    <s v="이소라"/>
    <x v="1"/>
    <x v="21"/>
    <x v="0"/>
    <x v="0"/>
    <x v="0"/>
    <x v="0"/>
    <x v="0"/>
    <x v="0"/>
    <x v="0"/>
    <x v="10"/>
  </r>
  <r>
    <s v="김종택"/>
    <x v="0"/>
    <x v="22"/>
    <x v="0"/>
    <x v="1"/>
    <x v="1"/>
    <x v="0"/>
    <x v="1"/>
    <x v="0"/>
    <x v="21"/>
    <x v="0"/>
  </r>
  <r>
    <s v="정영일"/>
    <x v="0"/>
    <x v="23"/>
    <x v="1"/>
    <x v="3"/>
    <x v="4"/>
    <x v="0"/>
    <x v="0"/>
    <x v="6"/>
    <x v="22"/>
    <x v="19"/>
  </r>
  <r>
    <s v="이효림"/>
    <x v="1"/>
    <x v="24"/>
    <x v="2"/>
    <x v="0"/>
    <x v="1"/>
    <x v="0"/>
    <x v="1"/>
    <x v="2"/>
    <x v="23"/>
    <x v="20"/>
  </r>
  <r>
    <s v="김예인"/>
    <x v="1"/>
    <x v="25"/>
    <x v="1"/>
    <x v="1"/>
    <x v="10"/>
    <x v="0"/>
    <x v="1"/>
    <x v="2"/>
    <x v="24"/>
    <x v="16"/>
  </r>
  <r>
    <s v="김창준"/>
    <x v="0"/>
    <x v="26"/>
    <x v="0"/>
    <x v="3"/>
    <x v="11"/>
    <x v="0"/>
    <x v="0"/>
    <x v="0"/>
    <x v="25"/>
    <x v="0"/>
  </r>
  <r>
    <s v="김창준"/>
    <x v="0"/>
    <x v="27"/>
    <x v="1"/>
    <x v="1"/>
    <x v="11"/>
    <x v="0"/>
    <x v="1"/>
    <x v="4"/>
    <x v="26"/>
    <x v="10"/>
  </r>
  <r>
    <s v="홍부남"/>
    <x v="0"/>
    <x v="28"/>
    <x v="0"/>
    <x v="2"/>
    <x v="6"/>
    <x v="0"/>
    <x v="0"/>
    <x v="0"/>
    <x v="16"/>
    <x v="21"/>
  </r>
  <r>
    <s v="이창룡"/>
    <x v="0"/>
    <x v="29"/>
    <x v="2"/>
    <x v="3"/>
    <x v="6"/>
    <x v="0"/>
    <x v="1"/>
    <x v="5"/>
    <x v="27"/>
    <x v="22"/>
  </r>
  <r>
    <s v="김창준"/>
    <x v="0"/>
    <x v="30"/>
    <x v="1"/>
    <x v="1"/>
    <x v="5"/>
    <x v="0"/>
    <x v="0"/>
    <x v="9"/>
    <x v="28"/>
    <x v="2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피벗 테이블2" cacheId="0" dataOnRows="1" applyNumberFormats="0" applyBorderFormats="0" applyFontFormats="0" applyPatternFormats="0" applyAlignmentFormats="0" applyWidthHeightFormats="1" dataCaption="값" updatedVersion="6" minRefreshableVersion="3" useAutoFormatting="1" itemPrintTitles="1" createdVersion="6" indent="0" compact="0" outline="1" outlineData="1" compactData="0" multipleFieldFilters="0" fieldListSortAscending="1">
  <location ref="B4:G13" firstHeaderRow="1" firstDataRow="2" firstDataCol="2" rowPageCount="1" colPageCount="1"/>
  <pivotFields count="12">
    <pivotField compact="0" showAll="0"/>
    <pivotField compact="0" showAll="0"/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2"/>
        <item h="1" x="3"/>
        <item x="1"/>
        <item h="1" x="0"/>
        <item t="default"/>
      </items>
    </pivotField>
    <pivotField dataField="1" compact="0" showAll="0"/>
    <pivotField compact="0" showAll="0"/>
    <pivotField compact="0" showAll="0"/>
    <pivotField dataField="1" compact="0" showAll="0"/>
    <pivotField compact="0" showAll="0"/>
    <pivotField compact="0" showAll="0"/>
    <pivotField axis="axisRow" compact="0" showAll="0" defaultSubtotal="0">
      <items count="2">
        <item n="오전" sd="0" x="0"/>
        <item n="오후" sd="0" x="1"/>
      </items>
    </pivotField>
  </pivotFields>
  <rowFields count="2">
    <field x="11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3"/>
  </colFields>
  <colItems count="4">
    <i>
      <x/>
    </i>
    <i>
      <x v="1"/>
    </i>
    <i>
      <x v="2"/>
    </i>
    <i t="grand">
      <x/>
    </i>
  </colItems>
  <pageFields count="1">
    <pageField fld="4" hier="-1"/>
  </pageFields>
  <dataFields count="2">
    <dataField name="평균 : 월불입액" fld="5" subtotal="average" baseField="11" baseItem="0" numFmtId="41"/>
    <dataField name="평균 : 연이율" fld="8" subtotal="average" baseField="11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K37"/>
  <sheetViews>
    <sheetView workbookViewId="0">
      <selection activeCell="A3" sqref="A3:I25"/>
    </sheetView>
  </sheetViews>
  <sheetFormatPr defaultRowHeight="16.5" x14ac:dyDescent="0.3"/>
  <cols>
    <col min="3" max="3" width="12.875" customWidth="1"/>
    <col min="5" max="5" width="7.125" bestFit="1" customWidth="1"/>
    <col min="6" max="6" width="10.5" bestFit="1" customWidth="1"/>
    <col min="9" max="9" width="15.25" bestFit="1" customWidth="1"/>
    <col min="11" max="11" width="11.125" bestFit="1" customWidth="1"/>
  </cols>
  <sheetData>
    <row r="1" spans="1:9" x14ac:dyDescent="0.3">
      <c r="A1" t="s">
        <v>0</v>
      </c>
    </row>
    <row r="2" spans="1:9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3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3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3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3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3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3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3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3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3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3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3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3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3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3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11" x14ac:dyDescent="0.3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11" x14ac:dyDescent="0.3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11" x14ac:dyDescent="0.3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11" x14ac:dyDescent="0.3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11" x14ac:dyDescent="0.3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11" x14ac:dyDescent="0.3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  <c r="K22" s="24"/>
    </row>
    <row r="23" spans="1:11" x14ac:dyDescent="0.3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11" x14ac:dyDescent="0.3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11" x14ac:dyDescent="0.3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11" x14ac:dyDescent="0.3">
      <c r="A27" s="23" t="s">
        <v>67</v>
      </c>
    </row>
    <row r="28" spans="1:11" x14ac:dyDescent="0.3">
      <c r="A28" t="b">
        <f>OR(AND(LEFT(D3,2)="청약",B3="여"),AND(E3="여의도",F3&gt;=150000))</f>
        <v>0</v>
      </c>
    </row>
    <row r="30" spans="1:11" x14ac:dyDescent="0.3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11" x14ac:dyDescent="0.3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11" x14ac:dyDescent="0.3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3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3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3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3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3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6" priority="1">
      <formula>AND(MOD(MONTH($C3),2)=1,$C3&gt;=DATE(2019,1,1))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I38"/>
  <sheetViews>
    <sheetView workbookViewId="0">
      <selection activeCell="J14" sqref="J14"/>
    </sheetView>
  </sheetViews>
  <sheetFormatPr defaultRowHeight="16.5" x14ac:dyDescent="0.3"/>
  <cols>
    <col min="3" max="3" width="11.125" bestFit="1" customWidth="1"/>
    <col min="6" max="6" width="9.375" bestFit="1" customWidth="1"/>
    <col min="9" max="9" width="13.5" bestFit="1" customWidth="1"/>
  </cols>
  <sheetData>
    <row r="1" spans="1:9" x14ac:dyDescent="0.3">
      <c r="A1" t="s">
        <v>0</v>
      </c>
    </row>
    <row r="2" spans="1:9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3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3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3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3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3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3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3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3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3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3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3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3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3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3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3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3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3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3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3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3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3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3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3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3">
      <c r="A27" t="s">
        <v>44</v>
      </c>
    </row>
    <row r="28" spans="1:9" x14ac:dyDescent="0.3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3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3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3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3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3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3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3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3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3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3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7" orientation="portrait" r:id="rId1"/>
  <headerFooter differentOddEven="1">
    <oddHeader>&amp;L&amp;P&amp; 페이지</oddHeader>
    <evenHeader>&amp;R&amp;P&amp; 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L42"/>
  <sheetViews>
    <sheetView topLeftCell="A10" workbookViewId="0">
      <selection activeCell="G41" sqref="G41"/>
    </sheetView>
  </sheetViews>
  <sheetFormatPr defaultRowHeight="16.5" x14ac:dyDescent="0.3"/>
  <cols>
    <col min="2" max="5" width="11.875" bestFit="1" customWidth="1"/>
    <col min="6" max="6" width="10.875" bestFit="1" customWidth="1"/>
    <col min="7" max="7" width="12.375" bestFit="1" customWidth="1"/>
    <col min="10" max="10" width="13.5" bestFit="1" customWidth="1"/>
    <col min="11" max="11" width="13" bestFit="1" customWidth="1"/>
    <col min="12" max="12" width="23.75" customWidth="1"/>
  </cols>
  <sheetData>
    <row r="1" spans="1:12" x14ac:dyDescent="0.3">
      <c r="A1" t="s">
        <v>0</v>
      </c>
    </row>
    <row r="2" spans="1:12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3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INDEX($B$40:$E$42,MATCH(D3,$A$40:$A$42,0),MATCH(YEAR(C3),$B$38:$E$38))</f>
        <v>0.02</v>
      </c>
      <c r="J3" s="7">
        <f>ROUNDUP(FV(I3/12,G3,-F3,,IF(H3="월초",1,0)),-3)</f>
        <v>15927000</v>
      </c>
      <c r="K3" s="1" t="str">
        <f ca="1">TEXT(QUOTIENT(_xlfn.DAYS(TODAY(),C3),30),"00개월")</f>
        <v>62개월</v>
      </c>
      <c r="L3" s="1" t="str">
        <f>fn비고(E3,F3)</f>
        <v/>
      </c>
    </row>
    <row r="4" spans="1:12" x14ac:dyDescent="0.3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INDEX($B$40:$E$42,MATCH(D4,$A$40:$A$42,0),MATCH(YEAR(C4),$B$38:$E$38))</f>
        <v>2.1999999999999999E-2</v>
      </c>
      <c r="J4" s="7">
        <f t="shared" ref="J4:J35" si="1">ROUNDUP(FV(I4/12,G4,-F4,,IF(H4="월초",1,0)),-3)</f>
        <v>33584000</v>
      </c>
      <c r="K4" s="28" t="str">
        <f t="shared" ref="K4:K35" ca="1" si="2">TEXT(QUOTIENT(_xlfn.DAYS(TODAY(),C4),30),"00개월")</f>
        <v>98개월</v>
      </c>
      <c r="L4" s="28" t="str">
        <f t="shared" ref="L4:L35" si="3">fn비고(E4,F4)</f>
        <v>15만원이상-여의도250,000</v>
      </c>
    </row>
    <row r="5" spans="1:12" x14ac:dyDescent="0.3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>
        <f t="shared" si="1"/>
        <v>15927000</v>
      </c>
      <c r="K5" s="28" t="str">
        <f t="shared" ca="1" si="2"/>
        <v>69개월</v>
      </c>
      <c r="L5" s="28" t="str">
        <f t="shared" si="3"/>
        <v/>
      </c>
    </row>
    <row r="6" spans="1:12" x14ac:dyDescent="0.3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>
        <f t="shared" si="1"/>
        <v>13504000</v>
      </c>
      <c r="K6" s="28" t="str">
        <f t="shared" ca="1" si="2"/>
        <v>64개월</v>
      </c>
      <c r="L6" s="28" t="str">
        <f t="shared" si="3"/>
        <v/>
      </c>
    </row>
    <row r="7" spans="1:12" x14ac:dyDescent="0.3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>
        <f t="shared" si="1"/>
        <v>11965000</v>
      </c>
      <c r="K7" s="28" t="str">
        <f t="shared" ca="1" si="2"/>
        <v>73개월</v>
      </c>
      <c r="L7" s="28" t="str">
        <f t="shared" si="3"/>
        <v/>
      </c>
    </row>
    <row r="8" spans="1:12" x14ac:dyDescent="0.3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>
        <f t="shared" si="1"/>
        <v>16635000</v>
      </c>
      <c r="K8" s="28" t="str">
        <f t="shared" ca="1" si="2"/>
        <v>59개월</v>
      </c>
      <c r="L8" s="28" t="str">
        <f t="shared" si="3"/>
        <v/>
      </c>
    </row>
    <row r="9" spans="1:12" x14ac:dyDescent="0.3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>
        <f t="shared" si="1"/>
        <v>16174000</v>
      </c>
      <c r="K9" s="28" t="str">
        <f t="shared" ca="1" si="2"/>
        <v>81개월</v>
      </c>
      <c r="L9" s="28" t="str">
        <f t="shared" si="3"/>
        <v/>
      </c>
    </row>
    <row r="10" spans="1:12" x14ac:dyDescent="0.3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>
        <f t="shared" si="1"/>
        <v>1348000</v>
      </c>
      <c r="K10" s="28" t="str">
        <f t="shared" ca="1" si="2"/>
        <v>61개월</v>
      </c>
      <c r="L10" s="28" t="str">
        <f t="shared" si="3"/>
        <v/>
      </c>
    </row>
    <row r="11" spans="1:12" x14ac:dyDescent="0.3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>
        <f t="shared" si="1"/>
        <v>6717000</v>
      </c>
      <c r="K11" s="28" t="str">
        <f t="shared" ca="1" si="2"/>
        <v>103개월</v>
      </c>
      <c r="L11" s="28" t="str">
        <f t="shared" si="3"/>
        <v/>
      </c>
    </row>
    <row r="12" spans="1:12" x14ac:dyDescent="0.3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>
        <f t="shared" si="1"/>
        <v>20853000</v>
      </c>
      <c r="K12" s="28" t="str">
        <f t="shared" ca="1" si="2"/>
        <v>69개월</v>
      </c>
      <c r="L12" s="28" t="str">
        <f t="shared" si="3"/>
        <v/>
      </c>
    </row>
    <row r="13" spans="1:12" x14ac:dyDescent="0.3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>
        <f t="shared" si="1"/>
        <v>10427000</v>
      </c>
      <c r="K13" s="28" t="str">
        <f t="shared" ca="1" si="2"/>
        <v>61개월</v>
      </c>
      <c r="L13" s="28" t="str">
        <f t="shared" si="3"/>
        <v/>
      </c>
    </row>
    <row r="14" spans="1:12" x14ac:dyDescent="0.3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>
        <f t="shared" si="1"/>
        <v>20794000</v>
      </c>
      <c r="K14" s="28" t="str">
        <f t="shared" ca="1" si="2"/>
        <v>50개월</v>
      </c>
      <c r="L14" s="28" t="str">
        <f t="shared" si="3"/>
        <v>15만원이상-명동150,000</v>
      </c>
    </row>
    <row r="15" spans="1:12" x14ac:dyDescent="0.3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>
        <f t="shared" si="1"/>
        <v>16635000</v>
      </c>
      <c r="K15" s="28" t="str">
        <f t="shared" ca="1" si="2"/>
        <v>98개월</v>
      </c>
      <c r="L15" s="28" t="str">
        <f t="shared" si="3"/>
        <v/>
      </c>
    </row>
    <row r="16" spans="1:12" x14ac:dyDescent="0.3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>
        <f t="shared" si="1"/>
        <v>13364000</v>
      </c>
      <c r="K16" s="28" t="str">
        <f t="shared" ca="1" si="2"/>
        <v>49개월</v>
      </c>
      <c r="L16" s="28" t="str">
        <f t="shared" si="3"/>
        <v/>
      </c>
    </row>
    <row r="17" spans="1:12" x14ac:dyDescent="0.3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>
        <f t="shared" si="1"/>
        <v>11208000</v>
      </c>
      <c r="K17" s="28" t="str">
        <f t="shared" ca="1" si="2"/>
        <v>89개월</v>
      </c>
      <c r="L17" s="28" t="str">
        <f t="shared" si="3"/>
        <v/>
      </c>
    </row>
    <row r="18" spans="1:12" x14ac:dyDescent="0.3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>
        <f t="shared" si="1"/>
        <v>10691000</v>
      </c>
      <c r="K18" s="28" t="str">
        <f t="shared" ca="1" si="2"/>
        <v>54개월</v>
      </c>
      <c r="L18" s="28" t="str">
        <f t="shared" si="3"/>
        <v/>
      </c>
    </row>
    <row r="19" spans="1:12" x14ac:dyDescent="0.3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>
        <f t="shared" si="1"/>
        <v>6682000</v>
      </c>
      <c r="K19" s="28" t="str">
        <f t="shared" ca="1" si="2"/>
        <v>51개월</v>
      </c>
      <c r="L19" s="28" t="str">
        <f t="shared" si="3"/>
        <v/>
      </c>
    </row>
    <row r="20" spans="1:12" x14ac:dyDescent="0.3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>
        <f t="shared" si="1"/>
        <v>6915000</v>
      </c>
      <c r="K20" s="28" t="str">
        <f t="shared" ca="1" si="2"/>
        <v>56개월</v>
      </c>
      <c r="L20" s="28" t="str">
        <f t="shared" si="3"/>
        <v/>
      </c>
    </row>
    <row r="21" spans="1:12" x14ac:dyDescent="0.3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>
        <f t="shared" si="1"/>
        <v>19908000</v>
      </c>
      <c r="K21" s="28" t="str">
        <f t="shared" ca="1" si="2"/>
        <v>76개월</v>
      </c>
      <c r="L21" s="28" t="str">
        <f t="shared" si="3"/>
        <v/>
      </c>
    </row>
    <row r="22" spans="1:12" x14ac:dyDescent="0.3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>
        <f t="shared" si="1"/>
        <v>37626000</v>
      </c>
      <c r="K22" s="28" t="str">
        <f t="shared" ca="1" si="2"/>
        <v>63개월</v>
      </c>
      <c r="L22" s="28" t="str">
        <f t="shared" si="3"/>
        <v/>
      </c>
    </row>
    <row r="23" spans="1:12" x14ac:dyDescent="0.3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>
        <f t="shared" si="1"/>
        <v>15546000</v>
      </c>
      <c r="K23" s="28" t="str">
        <f t="shared" ca="1" si="2"/>
        <v>53개월</v>
      </c>
      <c r="L23" s="28" t="str">
        <f t="shared" si="3"/>
        <v/>
      </c>
    </row>
    <row r="24" spans="1:12" x14ac:dyDescent="0.3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>
        <f t="shared" si="1"/>
        <v>20904000</v>
      </c>
      <c r="K24" s="28" t="str">
        <f t="shared" ca="1" si="2"/>
        <v>77개월</v>
      </c>
      <c r="L24" s="28" t="str">
        <f t="shared" si="3"/>
        <v/>
      </c>
    </row>
    <row r="25" spans="1:12" x14ac:dyDescent="0.3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>
        <f t="shared" si="1"/>
        <v>13295000</v>
      </c>
      <c r="K25" s="28" t="str">
        <f t="shared" ca="1" si="2"/>
        <v>62개월</v>
      </c>
      <c r="L25" s="28" t="str">
        <f t="shared" si="3"/>
        <v/>
      </c>
    </row>
    <row r="26" spans="1:12" x14ac:dyDescent="0.3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>
        <f t="shared" si="1"/>
        <v>15927000</v>
      </c>
      <c r="K26" s="28" t="str">
        <f t="shared" ca="1" si="2"/>
        <v>69개월</v>
      </c>
      <c r="L26" s="28" t="str">
        <f t="shared" si="3"/>
        <v/>
      </c>
    </row>
    <row r="27" spans="1:12" x14ac:dyDescent="0.3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>
        <f t="shared" si="1"/>
        <v>33584000</v>
      </c>
      <c r="K27" s="28" t="str">
        <f t="shared" ca="1" si="2"/>
        <v>98개월</v>
      </c>
      <c r="L27" s="28" t="str">
        <f t="shared" si="3"/>
        <v>15만원이상-여의도250,000</v>
      </c>
    </row>
    <row r="28" spans="1:12" x14ac:dyDescent="0.3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>
        <f t="shared" si="1"/>
        <v>1335000</v>
      </c>
      <c r="K28" s="28" t="str">
        <f t="shared" ca="1" si="2"/>
        <v>61개월</v>
      </c>
      <c r="L28" s="28" t="str">
        <f t="shared" si="3"/>
        <v/>
      </c>
    </row>
    <row r="29" spans="1:12" x14ac:dyDescent="0.3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>
        <f t="shared" si="1"/>
        <v>34656000</v>
      </c>
      <c r="K29" s="28" t="str">
        <f t="shared" ca="1" si="2"/>
        <v>59개월</v>
      </c>
      <c r="L29" s="28" t="str">
        <f t="shared" si="3"/>
        <v/>
      </c>
    </row>
    <row r="30" spans="1:12" x14ac:dyDescent="0.3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>
        <f t="shared" si="1"/>
        <v>28064000</v>
      </c>
      <c r="K30" s="28" t="str">
        <f t="shared" ca="1" si="2"/>
        <v>53개월</v>
      </c>
      <c r="L30" s="28" t="str">
        <f t="shared" si="3"/>
        <v>15만원이상-여의도210,000</v>
      </c>
    </row>
    <row r="31" spans="1:12" x14ac:dyDescent="0.3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>
        <f t="shared" si="1"/>
        <v>9291000</v>
      </c>
      <c r="K31" s="28" t="str">
        <f t="shared" ca="1" si="2"/>
        <v>61개월</v>
      </c>
      <c r="L31" s="28" t="str">
        <f t="shared" si="3"/>
        <v/>
      </c>
    </row>
    <row r="32" spans="1:12" x14ac:dyDescent="0.3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>
        <f t="shared" si="1"/>
        <v>9453000</v>
      </c>
      <c r="K32" s="28" t="str">
        <f t="shared" ca="1" si="2"/>
        <v>83개월</v>
      </c>
      <c r="L32" s="28" t="str">
        <f t="shared" si="3"/>
        <v/>
      </c>
    </row>
    <row r="33" spans="1:12" x14ac:dyDescent="0.3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>
        <f t="shared" si="1"/>
        <v>20114000</v>
      </c>
      <c r="K33" s="28" t="str">
        <f t="shared" ca="1" si="2"/>
        <v>108개월</v>
      </c>
      <c r="L33" s="28" t="str">
        <f t="shared" si="3"/>
        <v/>
      </c>
    </row>
    <row r="34" spans="1:12" x14ac:dyDescent="0.3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>
        <f t="shared" si="1"/>
        <v>20904000</v>
      </c>
      <c r="K34" s="28" t="str">
        <f t="shared" ca="1" si="2"/>
        <v>67개월</v>
      </c>
      <c r="L34" s="28" t="str">
        <f t="shared" si="3"/>
        <v>15만원이상-명동150,000</v>
      </c>
    </row>
    <row r="35" spans="1:12" x14ac:dyDescent="0.3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>
        <f t="shared" si="1"/>
        <v>6671000</v>
      </c>
      <c r="K35" s="28" t="str">
        <f t="shared" ca="1" si="2"/>
        <v>53개월</v>
      </c>
      <c r="L35" s="28" t="str">
        <f t="shared" si="3"/>
        <v/>
      </c>
    </row>
    <row r="37" spans="1:12" x14ac:dyDescent="0.3">
      <c r="A37" t="s">
        <v>58</v>
      </c>
    </row>
    <row r="38" spans="1:12" x14ac:dyDescent="0.3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3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3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AVERAGE(IF(($D$3:$D$35=A40)*($F$3:$F$35&lt;&gt;MAX(($D$3:$D$35=A40)*$F$3:$F$35)),$F$3:$F$35))</f>
        <v>109000</v>
      </c>
    </row>
    <row r="41" spans="1:12" x14ac:dyDescent="0.3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AVERAGE(IF(($D$3:$D$35=A41)*($F$3:$F$35&lt;&gt;MAX(($D$3:$D$35=A41)*$F$3:$F$35)),$F$3:$F$35))</f>
        <v>71000</v>
      </c>
    </row>
    <row r="42" spans="1:12" x14ac:dyDescent="0.3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AVERAGE(IF(($D$3:$D$35=A42)*($F$3:$F$35&lt;&gt;MAX(($D$3:$D$35=A42)*$F$3:$F$35)),$F$3:$F$35))</f>
        <v>130555.55555555556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B2:G13"/>
  <sheetViews>
    <sheetView workbookViewId="0">
      <selection activeCell="E4" sqref="E4:G4"/>
      <pivotSelection pane="bottomRight" activeRow="3" activeCol="4" previousRow="3" previousCol="4" click="1" r:id="rId1">
        <pivotArea type="topRight" dataOnly="0" labelOnly="1" outline="0" fieldPosition="0"/>
      </pivotSelection>
    </sheetView>
  </sheetViews>
  <sheetFormatPr defaultRowHeight="16.5" x14ac:dyDescent="0.3"/>
  <cols>
    <col min="2" max="2" width="22.125" customWidth="1"/>
    <col min="3" max="3" width="14.875" customWidth="1"/>
    <col min="4" max="6" width="11.25" customWidth="1"/>
    <col min="7" max="8" width="10.5" customWidth="1"/>
    <col min="9" max="9" width="18" bestFit="1" customWidth="1"/>
    <col min="10" max="10" width="20.125" bestFit="1" customWidth="1"/>
    <col min="11" max="11" width="18" bestFit="1" customWidth="1"/>
  </cols>
  <sheetData>
    <row r="2" spans="2:7" x14ac:dyDescent="0.3">
      <c r="B2" s="25" t="s">
        <v>5</v>
      </c>
      <c r="C2" t="s">
        <v>77</v>
      </c>
    </row>
    <row r="4" spans="2:7" x14ac:dyDescent="0.3">
      <c r="D4" s="25" t="s">
        <v>4</v>
      </c>
    </row>
    <row r="5" spans="2:7" x14ac:dyDescent="0.3">
      <c r="B5" s="25" t="s">
        <v>70</v>
      </c>
      <c r="C5" s="25" t="s">
        <v>69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3">
      <c r="B6" t="s">
        <v>71</v>
      </c>
      <c r="D6" s="27"/>
      <c r="E6" s="27"/>
      <c r="F6" s="27"/>
      <c r="G6" s="27"/>
    </row>
    <row r="7" spans="2:7" x14ac:dyDescent="0.3">
      <c r="C7" t="s">
        <v>73</v>
      </c>
      <c r="D7" s="27">
        <v>143750</v>
      </c>
      <c r="E7" s="27">
        <v>83333.333333333328</v>
      </c>
      <c r="F7" s="27">
        <v>142500</v>
      </c>
      <c r="G7" s="27">
        <v>126818.18181818182</v>
      </c>
    </row>
    <row r="8" spans="2:7" x14ac:dyDescent="0.3">
      <c r="C8" t="s">
        <v>75</v>
      </c>
      <c r="D8" s="26">
        <v>2.9499999999999998E-2</v>
      </c>
      <c r="E8" s="26">
        <v>2.4666666666666667E-2</v>
      </c>
      <c r="F8" s="26">
        <v>2.1250000000000002E-2</v>
      </c>
      <c r="G8" s="26">
        <v>2.518181818181818E-2</v>
      </c>
    </row>
    <row r="9" spans="2:7" x14ac:dyDescent="0.3">
      <c r="B9" t="s">
        <v>72</v>
      </c>
      <c r="D9" s="27"/>
      <c r="E9" s="27"/>
      <c r="F9" s="27"/>
      <c r="G9" s="27"/>
    </row>
    <row r="10" spans="2:7" x14ac:dyDescent="0.3">
      <c r="C10" t="s">
        <v>73</v>
      </c>
      <c r="D10" s="27"/>
      <c r="E10" s="27">
        <v>110000</v>
      </c>
      <c r="F10" s="27">
        <v>166666.66666666666</v>
      </c>
      <c r="G10" s="27">
        <v>138333.33333333334</v>
      </c>
    </row>
    <row r="11" spans="2:7" x14ac:dyDescent="0.3">
      <c r="C11" t="s">
        <v>75</v>
      </c>
      <c r="D11" s="26"/>
      <c r="E11" s="26">
        <v>2.8000000000000001E-2</v>
      </c>
      <c r="F11" s="26">
        <v>0.02</v>
      </c>
      <c r="G11" s="26">
        <v>2.4000000000000004E-2</v>
      </c>
    </row>
    <row r="12" spans="2:7" x14ac:dyDescent="0.3">
      <c r="B12" t="s">
        <v>74</v>
      </c>
      <c r="D12" s="27">
        <v>143750</v>
      </c>
      <c r="E12" s="27">
        <v>96666.666666666672</v>
      </c>
      <c r="F12" s="27">
        <v>152857.14285714287</v>
      </c>
      <c r="G12" s="27">
        <v>130882.35294117648</v>
      </c>
    </row>
    <row r="13" spans="2:7" x14ac:dyDescent="0.3">
      <c r="B13" t="s">
        <v>76</v>
      </c>
      <c r="D13" s="26">
        <v>2.9499999999999998E-2</v>
      </c>
      <c r="E13" s="26">
        <v>2.6333333333333334E-2</v>
      </c>
      <c r="F13" s="26">
        <v>2.0714285714285713E-2</v>
      </c>
      <c r="G13" s="26">
        <v>2.4764705882352939E-2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 filterMode="1"/>
  <dimension ref="B3:I37"/>
  <sheetViews>
    <sheetView tabSelected="1" workbookViewId="0">
      <selection activeCell="K15" sqref="K15"/>
    </sheetView>
  </sheetViews>
  <sheetFormatPr defaultRowHeight="16.5" x14ac:dyDescent="0.3"/>
  <cols>
    <col min="1" max="1" width="1.875" customWidth="1"/>
    <col min="3" max="3" width="11.875" customWidth="1"/>
    <col min="6" max="6" width="11.375" bestFit="1" customWidth="1"/>
    <col min="7" max="7" width="12.375" bestFit="1" customWidth="1"/>
    <col min="9" max="9" width="13.5" bestFit="1" customWidth="1"/>
  </cols>
  <sheetData>
    <row r="3" spans="2:9" x14ac:dyDescent="0.3">
      <c r="B3" t="s">
        <v>0</v>
      </c>
    </row>
    <row r="4" spans="2:9" x14ac:dyDescent="0.3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3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3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3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3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3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3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3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3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3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3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3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x14ac:dyDescent="0.3">
      <c r="B16" s="1" t="s">
        <v>10</v>
      </c>
      <c r="C16" s="2">
        <v>43894</v>
      </c>
      <c r="D16" s="1" t="s">
        <v>12</v>
      </c>
      <c r="E16" s="1" t="s">
        <v>13</v>
      </c>
      <c r="F16" s="3">
        <v>120000</v>
      </c>
      <c r="G16" s="19">
        <v>120</v>
      </c>
      <c r="H16" s="4">
        <v>0.03</v>
      </c>
      <c r="I16" s="5">
        <v>16811000</v>
      </c>
    </row>
    <row r="17" spans="2:9" x14ac:dyDescent="0.3">
      <c r="B17" s="1" t="s">
        <v>53</v>
      </c>
      <c r="C17" s="2">
        <v>43635</v>
      </c>
      <c r="D17" s="1" t="s">
        <v>12</v>
      </c>
      <c r="E17" s="1" t="s">
        <v>13</v>
      </c>
      <c r="F17" s="3">
        <v>150000</v>
      </c>
      <c r="G17" s="19">
        <v>120</v>
      </c>
      <c r="H17" s="4">
        <v>2.9000000000000001E-2</v>
      </c>
      <c r="I17" s="5">
        <v>20904000</v>
      </c>
    </row>
    <row r="18" spans="2:9" hidden="1" x14ac:dyDescent="0.3">
      <c r="B18" s="1" t="s">
        <v>23</v>
      </c>
      <c r="C18" s="2">
        <v>43734</v>
      </c>
      <c r="D18" s="1" t="s">
        <v>24</v>
      </c>
      <c r="E18" s="1" t="s">
        <v>13</v>
      </c>
      <c r="F18" s="3">
        <v>100000</v>
      </c>
      <c r="G18" s="19">
        <v>120</v>
      </c>
      <c r="H18" s="4">
        <v>2.8000000000000001E-2</v>
      </c>
      <c r="I18" s="5">
        <v>13863000</v>
      </c>
    </row>
    <row r="19" spans="2:9" hidden="1" x14ac:dyDescent="0.3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x14ac:dyDescent="0.3">
      <c r="B20" s="1" t="s">
        <v>41</v>
      </c>
      <c r="C20" s="2">
        <v>43808</v>
      </c>
      <c r="D20" s="1" t="s">
        <v>16</v>
      </c>
      <c r="E20" s="1" t="s">
        <v>13</v>
      </c>
      <c r="F20" s="3">
        <v>70000</v>
      </c>
      <c r="G20" s="19">
        <v>120</v>
      </c>
      <c r="H20" s="4">
        <v>0.02</v>
      </c>
      <c r="I20" s="5">
        <v>9291000</v>
      </c>
    </row>
    <row r="21" spans="2:9" hidden="1" x14ac:dyDescent="0.3">
      <c r="B21" s="1" t="s">
        <v>50</v>
      </c>
      <c r="C21" s="2">
        <v>44042</v>
      </c>
      <c r="D21" s="1" t="s">
        <v>24</v>
      </c>
      <c r="E21" s="1" t="s">
        <v>13</v>
      </c>
      <c r="F21" s="3">
        <v>80000</v>
      </c>
      <c r="G21" s="19">
        <v>120</v>
      </c>
      <c r="H21" s="4">
        <v>2.1000000000000001E-2</v>
      </c>
      <c r="I21" s="5">
        <v>10691000</v>
      </c>
    </row>
    <row r="22" spans="2:9" hidden="1" x14ac:dyDescent="0.3">
      <c r="B22" s="1" t="s">
        <v>30</v>
      </c>
      <c r="C22" s="2">
        <v>43834</v>
      </c>
      <c r="D22" s="1" t="s">
        <v>24</v>
      </c>
      <c r="E22" s="1" t="s">
        <v>13</v>
      </c>
      <c r="F22" s="3">
        <v>10000</v>
      </c>
      <c r="G22" s="19">
        <v>120</v>
      </c>
      <c r="H22" s="4">
        <v>2.1000000000000001E-2</v>
      </c>
      <c r="I22" s="5">
        <v>1335000</v>
      </c>
    </row>
    <row r="23" spans="2:9" hidden="1" x14ac:dyDescent="0.3">
      <c r="B23" s="1" t="s">
        <v>25</v>
      </c>
      <c r="C23" s="2">
        <v>43456</v>
      </c>
      <c r="D23" s="1" t="s">
        <v>16</v>
      </c>
      <c r="E23" s="1" t="s">
        <v>13</v>
      </c>
      <c r="F23" s="3">
        <v>90000</v>
      </c>
      <c r="G23" s="19">
        <v>120</v>
      </c>
      <c r="H23" s="4">
        <v>0.02</v>
      </c>
      <c r="I23" s="5">
        <v>11965000</v>
      </c>
    </row>
    <row r="24" spans="2:9" x14ac:dyDescent="0.3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3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3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hidden="1" x14ac:dyDescent="0.3">
      <c r="B27" s="1" t="s">
        <v>49</v>
      </c>
      <c r="C27" s="2">
        <v>43209</v>
      </c>
      <c r="D27" s="1" t="s">
        <v>24</v>
      </c>
      <c r="E27" s="1" t="s">
        <v>17</v>
      </c>
      <c r="F27" s="3">
        <v>120000</v>
      </c>
      <c r="G27" s="19">
        <v>120</v>
      </c>
      <c r="H27" s="4">
        <v>2.3E-2</v>
      </c>
      <c r="I27" s="5">
        <v>16174000</v>
      </c>
    </row>
    <row r="28" spans="2:9" hidden="1" x14ac:dyDescent="0.3">
      <c r="B28" s="1" t="s">
        <v>45</v>
      </c>
      <c r="C28" s="2">
        <v>43365</v>
      </c>
      <c r="D28" s="1" t="s">
        <v>16</v>
      </c>
      <c r="E28" s="1" t="s">
        <v>17</v>
      </c>
      <c r="F28" s="3">
        <v>150000</v>
      </c>
      <c r="G28" s="19">
        <v>120</v>
      </c>
      <c r="H28" s="4">
        <v>0.02</v>
      </c>
      <c r="I28" s="5">
        <v>19908000</v>
      </c>
    </row>
    <row r="29" spans="2:9" x14ac:dyDescent="0.3">
      <c r="B29" s="1" t="s">
        <v>36</v>
      </c>
      <c r="C29" s="2">
        <v>43572</v>
      </c>
      <c r="D29" s="1" t="s">
        <v>16</v>
      </c>
      <c r="E29" s="1" t="s">
        <v>17</v>
      </c>
      <c r="F29" s="3">
        <v>120000</v>
      </c>
      <c r="G29" s="19">
        <v>120</v>
      </c>
      <c r="H29" s="4">
        <v>0.02</v>
      </c>
      <c r="I29" s="5">
        <v>15927000</v>
      </c>
    </row>
    <row r="30" spans="2:9" x14ac:dyDescent="0.3">
      <c r="B30" s="1" t="s">
        <v>34</v>
      </c>
      <c r="C30" s="2">
        <v>43565</v>
      </c>
      <c r="D30" s="1" t="s">
        <v>12</v>
      </c>
      <c r="E30" s="1" t="s">
        <v>17</v>
      </c>
      <c r="F30" s="3">
        <v>150000</v>
      </c>
      <c r="G30" s="19">
        <v>120</v>
      </c>
      <c r="H30" s="4">
        <v>0.03</v>
      </c>
      <c r="I30" s="5">
        <v>20962000</v>
      </c>
    </row>
    <row r="31" spans="2:9" hidden="1" x14ac:dyDescent="0.3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3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hidden="1" x14ac:dyDescent="0.3">
      <c r="B33" s="1" t="s">
        <v>48</v>
      </c>
      <c r="C33" s="2">
        <v>43350</v>
      </c>
      <c r="D33" s="1" t="s">
        <v>12</v>
      </c>
      <c r="E33" s="1" t="s">
        <v>28</v>
      </c>
      <c r="F33" s="3">
        <v>150000</v>
      </c>
      <c r="G33" s="19">
        <v>120</v>
      </c>
      <c r="H33" s="4">
        <v>3.5999999999999997E-2</v>
      </c>
      <c r="I33" s="5">
        <v>21693000</v>
      </c>
    </row>
    <row r="34" spans="2:9" x14ac:dyDescent="0.3">
      <c r="B34" s="1" t="s">
        <v>31</v>
      </c>
      <c r="C34" s="2">
        <v>43800</v>
      </c>
      <c r="D34" s="1" t="s">
        <v>16</v>
      </c>
      <c r="E34" s="1" t="s">
        <v>28</v>
      </c>
      <c r="F34" s="3">
        <v>120000</v>
      </c>
      <c r="G34" s="19">
        <v>120</v>
      </c>
      <c r="H34" s="4">
        <v>0.02</v>
      </c>
      <c r="I34" s="5">
        <v>15927000</v>
      </c>
    </row>
    <row r="35" spans="2:9" x14ac:dyDescent="0.3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3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3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ref="B5:I37">
    <sortCondition ref="E5:E37" customList="여의도,명동,강남,합정"/>
    <sortCondition sortBy="cellColor" ref="F5:F37" dxfId="3"/>
    <sortCondition sortBy="cellColor" ref="F5:F37" dxfId="2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B2:D7"/>
  <sheetViews>
    <sheetView workbookViewId="0">
      <selection activeCell="I23" sqref="I23"/>
    </sheetView>
  </sheetViews>
  <sheetFormatPr defaultRowHeight="16.5" x14ac:dyDescent="0.3"/>
  <cols>
    <col min="2" max="2" width="19.375" customWidth="1"/>
  </cols>
  <sheetData>
    <row r="2" spans="2:4" x14ac:dyDescent="0.3">
      <c r="B2" t="s">
        <v>60</v>
      </c>
    </row>
    <row r="3" spans="2:4" x14ac:dyDescent="0.3">
      <c r="D3" t="s">
        <v>61</v>
      </c>
    </row>
    <row r="4" spans="2:4" x14ac:dyDescent="0.3">
      <c r="B4" s="6" t="s">
        <v>62</v>
      </c>
      <c r="C4" s="6" t="s">
        <v>63</v>
      </c>
      <c r="D4" s="6" t="s">
        <v>64</v>
      </c>
    </row>
    <row r="5" spans="2:4" x14ac:dyDescent="0.3">
      <c r="B5" s="1" t="s">
        <v>16</v>
      </c>
      <c r="C5" s="3">
        <v>21000</v>
      </c>
      <c r="D5" s="3">
        <v>29000</v>
      </c>
    </row>
    <row r="6" spans="2:4" x14ac:dyDescent="0.3">
      <c r="B6" s="1" t="s">
        <v>24</v>
      </c>
      <c r="C6" s="3">
        <v>13000</v>
      </c>
      <c r="D6" s="3">
        <v>26000</v>
      </c>
    </row>
    <row r="7" spans="2:4" x14ac:dyDescent="0.3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8"/>
  <dimension ref="B3:I30"/>
  <sheetViews>
    <sheetView workbookViewId="0">
      <selection activeCell="J5" sqref="J5"/>
    </sheetView>
  </sheetViews>
  <sheetFormatPr defaultRowHeight="16.5" x14ac:dyDescent="0.3"/>
  <cols>
    <col min="1" max="1" width="2" customWidth="1"/>
    <col min="4" max="4" width="7.125" bestFit="1" customWidth="1"/>
    <col min="5" max="5" width="5.25" bestFit="1" customWidth="1"/>
    <col min="6" max="6" width="11.5" customWidth="1"/>
    <col min="9" max="9" width="12.125" customWidth="1"/>
  </cols>
  <sheetData>
    <row r="3" spans="2:9" x14ac:dyDescent="0.3">
      <c r="B3" t="s">
        <v>0</v>
      </c>
    </row>
    <row r="4" spans="2:9" x14ac:dyDescent="0.3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3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9">
        <v>2.8000000000000001E-2</v>
      </c>
      <c r="I5" s="22">
        <v>250000</v>
      </c>
    </row>
    <row r="6" spans="2:9" x14ac:dyDescent="0.3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9">
        <v>3.5999999999999997E-2</v>
      </c>
      <c r="I6" s="22">
        <v>150000</v>
      </c>
    </row>
    <row r="7" spans="2:9" x14ac:dyDescent="0.3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9">
        <v>0.02</v>
      </c>
      <c r="I7" s="22">
        <v>120000</v>
      </c>
    </row>
    <row r="8" spans="2:9" x14ac:dyDescent="0.3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9">
        <v>2.8000000000000001E-2</v>
      </c>
      <c r="I8" s="22">
        <v>50000</v>
      </c>
    </row>
    <row r="9" spans="2:9" x14ac:dyDescent="0.3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9">
        <v>2.5000000000000001E-2</v>
      </c>
      <c r="I9" s="22">
        <v>250000</v>
      </c>
    </row>
    <row r="10" spans="2:9" x14ac:dyDescent="0.3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9">
        <v>0.02</v>
      </c>
      <c r="I10" s="22">
        <v>250000</v>
      </c>
    </row>
    <row r="11" spans="2:9" x14ac:dyDescent="0.3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9">
        <v>2.8000000000000001E-2</v>
      </c>
      <c r="I11" s="22">
        <v>210000</v>
      </c>
    </row>
    <row r="12" spans="2:9" x14ac:dyDescent="0.3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9">
        <v>2.8000000000000001E-2</v>
      </c>
      <c r="I12" s="22">
        <v>120000</v>
      </c>
    </row>
    <row r="13" spans="2:9" x14ac:dyDescent="0.3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9">
        <v>0.02</v>
      </c>
      <c r="I13" s="22">
        <v>100000</v>
      </c>
    </row>
    <row r="14" spans="2:9" x14ac:dyDescent="0.3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9">
        <v>2.9000000000000001E-2</v>
      </c>
      <c r="I14" s="22">
        <v>80000</v>
      </c>
    </row>
    <row r="15" spans="2:9" x14ac:dyDescent="0.3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9">
        <v>2.3E-2</v>
      </c>
      <c r="I15" s="22">
        <v>70000</v>
      </c>
    </row>
    <row r="16" spans="2:9" x14ac:dyDescent="0.3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9" t="s">
        <v>66</v>
      </c>
      <c r="I16" s="22">
        <v>50000</v>
      </c>
    </row>
    <row r="17" spans="2:9" x14ac:dyDescent="0.3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9">
        <v>3.3000000000000002E-2</v>
      </c>
      <c r="I17" s="22">
        <v>50000</v>
      </c>
    </row>
    <row r="18" spans="2:9" x14ac:dyDescent="0.3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9">
        <v>2.9000000000000001E-2</v>
      </c>
      <c r="I18" s="22">
        <v>150000</v>
      </c>
    </row>
    <row r="19" spans="2:9" x14ac:dyDescent="0.3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9">
        <v>2.8000000000000001E-2</v>
      </c>
      <c r="I19" s="22">
        <v>150000</v>
      </c>
    </row>
    <row r="20" spans="2:9" x14ac:dyDescent="0.3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9">
        <v>2.1999999999999999E-2</v>
      </c>
      <c r="I20" s="22">
        <v>120000</v>
      </c>
    </row>
    <row r="21" spans="2:9" x14ac:dyDescent="0.3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9">
        <v>0.03</v>
      </c>
      <c r="I21" s="22">
        <v>120000</v>
      </c>
    </row>
    <row r="22" spans="2:9" x14ac:dyDescent="0.3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9">
        <v>2.8000000000000001E-2</v>
      </c>
      <c r="I22" s="22">
        <v>100000</v>
      </c>
    </row>
    <row r="23" spans="2:9" x14ac:dyDescent="0.3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9">
        <v>0.02</v>
      </c>
      <c r="I23" s="22">
        <v>90000</v>
      </c>
    </row>
    <row r="24" spans="2:9" x14ac:dyDescent="0.3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9">
        <v>2.1000000000000001E-2</v>
      </c>
      <c r="I24" s="22">
        <v>80000</v>
      </c>
    </row>
    <row r="25" spans="2:9" x14ac:dyDescent="0.3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9">
        <v>0.02</v>
      </c>
      <c r="I25" s="22">
        <v>70000</v>
      </c>
    </row>
    <row r="26" spans="2:9" x14ac:dyDescent="0.3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9">
        <v>2.1000000000000001E-2</v>
      </c>
      <c r="I26" s="22">
        <v>10000</v>
      </c>
    </row>
    <row r="27" spans="2:9" x14ac:dyDescent="0.3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9">
        <v>0.03</v>
      </c>
      <c r="I27" s="22">
        <v>270000</v>
      </c>
    </row>
    <row r="28" spans="2:9" x14ac:dyDescent="0.3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9" t="s">
        <v>66</v>
      </c>
      <c r="I28" s="22">
        <v>150000</v>
      </c>
    </row>
    <row r="29" spans="2:9" x14ac:dyDescent="0.3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9">
        <v>0.02</v>
      </c>
      <c r="I29" s="22">
        <v>150000</v>
      </c>
    </row>
    <row r="30" spans="2:9" x14ac:dyDescent="0.3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9">
        <v>2.3E-2</v>
      </c>
      <c r="I30" s="22">
        <v>120000</v>
      </c>
    </row>
  </sheetData>
  <phoneticPr fontId="1" type="noConversion"/>
  <conditionalFormatting sqref="I5:I30">
    <cfRule type="iconSet" priority="4">
      <iconSet iconSet="4RedToBlack">
        <cfvo type="percent" val="0"/>
        <cfvo type="num" val="100000"/>
        <cfvo type="num" val="150000"/>
        <cfvo type="num" val="200000"/>
      </iconSet>
    </cfRule>
    <cfRule type="iconSet" priority="3">
      <iconSet iconSet="4RedToBlack">
        <cfvo type="percent" val="0"/>
        <cfvo type="num" val="100000"/>
        <cfvo type="num" val="150000"/>
        <cfvo type="num" val="200000"/>
      </iconSet>
    </cfRule>
    <cfRule type="iconSet" priority="2">
      <iconSet iconSet="4RedToBlack">
        <cfvo type="percent" val="0"/>
        <cfvo type="num" val="100000"/>
        <cfvo type="num" val="150000"/>
        <cfvo type="num" val="200000"/>
      </iconSet>
    </cfRule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9525</xdr:rowOff>
                  </from>
                  <to>
                    <xdr:col>6</xdr:col>
                    <xdr:colOff>676275</xdr:colOff>
                    <xdr:row>1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아이콘보기">
                <anchor moveWithCells="1" sizeWithCells="1">
                  <from>
                    <xdr:col>6</xdr:col>
                    <xdr:colOff>676275</xdr:colOff>
                    <xdr:row>0</xdr:row>
                    <xdr:rowOff>9525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B2:I29"/>
  <sheetViews>
    <sheetView workbookViewId="0">
      <selection activeCell="M17" sqref="M17"/>
    </sheetView>
  </sheetViews>
  <sheetFormatPr defaultRowHeight="16.5" x14ac:dyDescent="0.3"/>
  <cols>
    <col min="1" max="1" width="4.125" customWidth="1"/>
    <col min="5" max="5" width="5.25" bestFit="1" customWidth="1"/>
    <col min="6" max="6" width="11.125" bestFit="1" customWidth="1"/>
    <col min="9" max="9" width="11.375" customWidth="1"/>
  </cols>
  <sheetData>
    <row r="2" spans="2:9" x14ac:dyDescent="0.3">
      <c r="B2" t="s">
        <v>0</v>
      </c>
    </row>
    <row r="3" spans="2:9" x14ac:dyDescent="0.3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3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3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3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3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3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3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3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3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3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3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3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3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3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3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3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3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3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3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3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3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3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3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3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3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3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3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142875</xdr:colOff>
                <xdr:row>0</xdr:row>
                <xdr:rowOff>76200</xdr:rowOff>
              </from>
              <to>
                <xdr:col>8</xdr:col>
                <xdr:colOff>733425</xdr:colOff>
                <xdr:row>1</xdr:row>
                <xdr:rowOff>152400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이름이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pc</cp:lastModifiedBy>
  <dcterms:created xsi:type="dcterms:W3CDTF">2023-08-09T00:13:15Z</dcterms:created>
  <dcterms:modified xsi:type="dcterms:W3CDTF">2025-01-07T03:09:35Z</dcterms:modified>
</cp:coreProperties>
</file>