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wjsgh\Desktop\"/>
    </mc:Choice>
  </mc:AlternateContent>
  <xr:revisionPtr revIDLastSave="0" documentId="13_ncr:1_{94D2A7FB-CE7E-4A78-A16E-B5653D538944}" xr6:coauthVersionLast="47" xr6:coauthVersionMax="47" xr10:uidLastSave="{00000000-0000-0000-0000-000000000000}"/>
  <bookViews>
    <workbookView xWindow="-108" yWindow="-108" windowWidth="23256" windowHeight="12576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8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8" i="1" l="1"/>
  <c r="F41" i="3" a="1"/>
  <c r="F41" i="3" s="1"/>
  <c r="F42" i="3" a="1"/>
  <c r="F42" i="3"/>
  <c r="F40" i="3" a="1"/>
  <c r="F40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I4" i="3"/>
  <c r="I3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L4" i="3"/>
  <c r="L8" i="3"/>
  <c r="L12" i="3"/>
  <c r="L16" i="3"/>
  <c r="L20" i="3"/>
  <c r="L24" i="3"/>
  <c r="L28" i="3"/>
  <c r="L32" i="3"/>
  <c r="L5" i="3"/>
  <c r="L9" i="3"/>
  <c r="L13" i="3"/>
  <c r="L17" i="3"/>
  <c r="L21" i="3"/>
  <c r="L25" i="3"/>
  <c r="L29" i="3"/>
  <c r="L33" i="3"/>
  <c r="L6" i="3"/>
  <c r="L10" i="3"/>
  <c r="L14" i="3"/>
  <c r="L18" i="3"/>
  <c r="L22" i="3"/>
  <c r="L26" i="3"/>
  <c r="L30" i="3"/>
  <c r="L34" i="3"/>
  <c r="L7" i="3"/>
  <c r="L11" i="3"/>
  <c r="L15" i="3"/>
  <c r="L19" i="3"/>
  <c r="L23" i="3"/>
  <c r="L27" i="3"/>
  <c r="L31" i="3"/>
  <c r="L35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D1E8646-AF23-456E-AB63-7C8D66738C06}" name="MS Access Database_Query" type="1" refreshedVersion="8" background="1">
    <dbPr connection="DSN=MS Access Database;DBQ=C:\길벗컴활1급기출\02 최신기출유형\01회\저축현황.accdb;DefaultDir=C:\길벗컴활1급기출\02 최신기출유형\01회;DriverId=25;FIL=MS Access;MaxBufferSize=2048;PageTimeout=5;" command="SELECT 가입자별저축.가입시간, 가입자별저축.상품종류, 가입자별저축.지점명, 가입자별저축.월불입액, 가입자별저축.연이율_x000d__x000a_FROM `C:\길벗컴활1급기출\02 최신기출유형\01회\저축현황.accdb`.가입자별저축 가입자별저축"/>
  </connection>
</connections>
</file>

<file path=xl/sharedStrings.xml><?xml version="1.0" encoding="utf-8"?>
<sst xmlns="http://schemas.openxmlformats.org/spreadsheetml/2006/main" count="953" uniqueCount="78">
  <si>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</si>
  <si>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</si>
  <si>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</si>
  <si>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</si>
  <si>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</si>
  <si>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</si>
  <si>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</si>
  <si>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</si>
  <si>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</si>
  <si>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</si>
  <si>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</si>
  <si>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</si>
  <si>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</si>
  <si>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</si>
  <si>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</si>
  <si>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</si>
  <si>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</si>
  <si>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</si>
  <si>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</si>
  <si>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</si>
  <si>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</si>
  <si>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</si>
  <si>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</si>
  <si>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</si>
  <si>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</si>
  <si>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</si>
  <si>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</si>
  <si>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</si>
  <si>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</si>
  <si>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</si>
  <si>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</si>
  <si>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</si>
  <si>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</si>
  <si>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</si>
  <si>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</si>
  <si>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</si>
  <si>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</si>
  <si>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</si>
  <si>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</si>
  <si>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</si>
  <si>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</si>
  <si>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</si>
  <si>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</si>
  <si>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</si>
  <si>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</si>
  <si>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</si>
  <si>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</si>
  <si>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</si>
  <si>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</si>
  <si>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</si>
  <si>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</si>
  <si>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</si>
  <si>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</si>
  <si>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</si>
  <si>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</si>
  <si>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</si>
  <si>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</si>
  <si>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</si>
  <si>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</si>
  <si>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</si>
  <si>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</si>
  <si>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</si>
  <si>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</si>
  <si>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</si>
  <si>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</si>
  <si>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</si>
  <si>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</si>
  <si>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</si>
  <si>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</si>
  <si>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값</t>
  </si>
  <si>
    <t>가입시간2</t>
  </si>
  <si>
    <t>오전</t>
  </si>
  <si>
    <t>오후</t>
  </si>
  <si>
    <t>평균 : 월불입액</t>
  </si>
  <si>
    <t>전체 평균 : 월불입액</t>
  </si>
  <si>
    <t>평균 : 연이율</t>
  </si>
  <si>
    <t>전체 평균 : 연이율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</si>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</sst>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&quot;※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ont>
        <b/>
        <i val="0"/>
        <color rgb="FFFF0000"/>
      </font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17A-496C-82EC-B6F1E6B8A19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accent1"/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746760</xdr:colOff>
          <xdr:row>1</xdr:row>
          <xdr:rowOff>144780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indows User" refreshedDate="45530.659551620367" backgroundQuery="1" createdVersion="8" refreshedVersion="8" minRefreshableVersion="3" recordCount="33" xr:uid="{9C323CC9-AD04-4DB3-9CBF-1BC0F4EF099F}">
  <cacheSource type="external" connectionId="1"/>
  <cacheFields count="6">
    <cacheField name="가입시간" numFmtId="0" sqlType="1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5"/>
    </cacheField>
    <cacheField name="상품종류" numFmtId="0" sqlType="-9">
      <sharedItems count="3">
        <s v="정기적금"/>
        <s v="청약저축"/>
        <s v="청약예금"/>
      </sharedItems>
    </cacheField>
    <cacheField name="지점명" numFmtId="0" sqlType="-9">
      <sharedItems count="4">
        <s v="합정"/>
        <s v="여의도"/>
        <s v="강남"/>
        <s v="명동"/>
      </sharedItems>
    </cacheField>
    <cacheField name="월불입액" numFmtId="0" sqlType="8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연이율" numFmtId="0" sqlType="8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가입시간2" numFmtId="0" databaseField="0">
      <fieldGroup base="0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x v="0"/>
    <x v="0"/>
    <x v="0"/>
    <x v="0"/>
  </r>
  <r>
    <x v="1"/>
    <x v="0"/>
    <x v="1"/>
    <x v="1"/>
    <x v="1"/>
  </r>
  <r>
    <x v="2"/>
    <x v="0"/>
    <x v="2"/>
    <x v="0"/>
    <x v="0"/>
  </r>
  <r>
    <x v="3"/>
    <x v="1"/>
    <x v="3"/>
    <x v="2"/>
    <x v="2"/>
  </r>
  <r>
    <x v="4"/>
    <x v="0"/>
    <x v="3"/>
    <x v="3"/>
    <x v="0"/>
  </r>
  <r>
    <x v="5"/>
    <x v="2"/>
    <x v="3"/>
    <x v="0"/>
    <x v="3"/>
  </r>
  <r>
    <x v="5"/>
    <x v="1"/>
    <x v="2"/>
    <x v="0"/>
    <x v="4"/>
  </r>
  <r>
    <x v="6"/>
    <x v="1"/>
    <x v="2"/>
    <x v="4"/>
    <x v="4"/>
  </r>
  <r>
    <x v="7"/>
    <x v="0"/>
    <x v="1"/>
    <x v="5"/>
    <x v="0"/>
  </r>
  <r>
    <x v="8"/>
    <x v="2"/>
    <x v="2"/>
    <x v="6"/>
    <x v="3"/>
  </r>
  <r>
    <x v="9"/>
    <x v="2"/>
    <x v="1"/>
    <x v="7"/>
    <x v="5"/>
  </r>
  <r>
    <x v="10"/>
    <x v="2"/>
    <x v="3"/>
    <x v="6"/>
    <x v="2"/>
  </r>
  <r>
    <x v="11"/>
    <x v="1"/>
    <x v="1"/>
    <x v="0"/>
    <x v="2"/>
  </r>
  <r>
    <x v="12"/>
    <x v="1"/>
    <x v="3"/>
    <x v="2"/>
    <x v="2"/>
  </r>
  <r>
    <x v="13"/>
    <x v="2"/>
    <x v="1"/>
    <x v="8"/>
    <x v="5"/>
  </r>
  <r>
    <x v="14"/>
    <x v="1"/>
    <x v="3"/>
    <x v="8"/>
    <x v="6"/>
  </r>
  <r>
    <x v="15"/>
    <x v="1"/>
    <x v="0"/>
    <x v="5"/>
    <x v="2"/>
  </r>
  <r>
    <x v="16"/>
    <x v="2"/>
    <x v="0"/>
    <x v="5"/>
    <x v="3"/>
  </r>
  <r>
    <x v="17"/>
    <x v="0"/>
    <x v="2"/>
    <x v="6"/>
    <x v="0"/>
  </r>
  <r>
    <x v="18"/>
    <x v="2"/>
    <x v="2"/>
    <x v="9"/>
    <x v="3"/>
  </r>
  <r>
    <x v="19"/>
    <x v="0"/>
    <x v="3"/>
    <x v="0"/>
    <x v="7"/>
  </r>
  <r>
    <x v="20"/>
    <x v="2"/>
    <x v="0"/>
    <x v="6"/>
    <x v="8"/>
  </r>
  <r>
    <x v="20"/>
    <x v="0"/>
    <x v="1"/>
    <x v="2"/>
    <x v="0"/>
  </r>
  <r>
    <x v="21"/>
    <x v="0"/>
    <x v="0"/>
    <x v="0"/>
    <x v="0"/>
  </r>
  <r>
    <x v="22"/>
    <x v="0"/>
    <x v="1"/>
    <x v="1"/>
    <x v="0"/>
  </r>
  <r>
    <x v="23"/>
    <x v="1"/>
    <x v="3"/>
    <x v="4"/>
    <x v="6"/>
  </r>
  <r>
    <x v="24"/>
    <x v="2"/>
    <x v="0"/>
    <x v="1"/>
    <x v="2"/>
  </r>
  <r>
    <x v="25"/>
    <x v="1"/>
    <x v="1"/>
    <x v="10"/>
    <x v="2"/>
  </r>
  <r>
    <x v="26"/>
    <x v="0"/>
    <x v="3"/>
    <x v="11"/>
    <x v="0"/>
  </r>
  <r>
    <x v="27"/>
    <x v="1"/>
    <x v="1"/>
    <x v="11"/>
    <x v="4"/>
  </r>
  <r>
    <x v="28"/>
    <x v="0"/>
    <x v="2"/>
    <x v="6"/>
    <x v="0"/>
  </r>
  <r>
    <x v="29"/>
    <x v="2"/>
    <x v="3"/>
    <x v="6"/>
    <x v="5"/>
  </r>
  <r>
    <x v="30"/>
    <x v="1"/>
    <x v="1"/>
    <x v="5"/>
    <x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667A42C-1AAF-4F70-961E-BDCAA3845688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6"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 sortType="descending">
      <items count="4">
        <item x="0"/>
        <item x="2"/>
        <item x="1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Page" compact="0" multipleItemSelectionAllowed="1" showAll="0">
      <items count="5">
        <item x="1"/>
        <item h="1" x="3"/>
        <item x="2"/>
        <item h="1" x="0"/>
        <item t="default"/>
      </items>
    </pivotField>
    <pivotField dataField="1" compact="0" showAll="0"/>
    <pivotField dataField="1" compact="0" showAll="0"/>
    <pivotField axis="axisRow" compact="0" showAll="0">
      <items count="3">
        <item n="오전" sd="0" x="0"/>
        <item n="오후" sd="0" x="1"/>
        <item t="default"/>
      </items>
    </pivotField>
  </pivotFields>
  <rowFields count="2">
    <field x="5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4">
    <i>
      <x v="1"/>
    </i>
    <i>
      <x v="2"/>
    </i>
    <i>
      <x/>
    </i>
    <i t="grand">
      <x/>
    </i>
  </colItems>
  <pageFields count="1">
    <pageField fld="2" hier="-1"/>
  </pageFields>
  <dataFields count="2">
    <dataField name="평균 : 월불입액" fld="3" subtotal="average" baseField="5" baseItem="0" numFmtId="41"/>
    <dataField name="평균 : 연이율" fld="4" subtotal="average" baseField="5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topLeftCell="A17" workbookViewId="0">
      <selection activeCell="M40" sqref="M40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23" t="s">
        <v>67</v>
      </c>
    </row>
    <row r="28" spans="1:9" x14ac:dyDescent="0.4">
      <c r="A28" t="b">
        <f>OR(AND(LEFT(D3,2)="청약",B3="여"),AND(E3="여의도",F3&gt;=150000))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0" priority="1">
      <formula>AND(MOD(MONTH($C3),2)=1,$C3&gt;=DATE(2019,1,1))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topLeftCell="A20" workbookViewId="0"/>
  </sheetViews>
  <sheetFormatPr defaultRowHeight="17.399999999999999" x14ac:dyDescent="0.4"/>
  <cols>
    <col min="3" max="3" width="11.09765625" bestFit="1" customWidth="1"/>
    <col min="6" max="6" width="9.3984375" bestFit="1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t="s">
        <v>44</v>
      </c>
    </row>
    <row r="28" spans="1:9" x14ac:dyDescent="0.4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8" orientation="portrait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opLeftCell="A29" workbookViewId="0">
      <selection activeCell="F40" sqref="F40:F42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INDEX($B$40:$E$42,MATCH(D3,$A$40:$A$42,0),MATCH(YEAR(C3),$B$38:$E$38,1))</f>
        <v>0.02</v>
      </c>
      <c r="J3" s="7">
        <f>ROUNDUP(FV(I3/12,G3,-F3,,IF(H3="월초",1,0)),-3)</f>
        <v>15927000</v>
      </c>
      <c r="K3" s="1" t="str">
        <f ca="1">TEXT(QUOTIENT(_xlfn.DAYS(TODAY(),C3),30),"00개월")</f>
        <v>57개월</v>
      </c>
      <c r="L3" s="1" t="str">
        <f>fn비고(E3,F3)</f>
        <v xml:space="preserve"> </v>
      </c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>INDEX($B$40:$E$42,MATCH(D4,$A$40:$A$42,0),MATCH(YEAR(C4),$B$38:$E$38,1))</f>
        <v>2.1999999999999999E-2</v>
      </c>
      <c r="J4" s="7">
        <f t="shared" ref="J4:J35" si="0">ROUNDUP(FV(I4/12,G4,-F4,,IF(H4="월초",1,0)),-3)</f>
        <v>33584000</v>
      </c>
      <c r="K4" s="1" t="str">
        <f t="shared" ref="K4:K35" ca="1" si="1">TEXT(QUOTIENT(_xlfn.DAYS(TODAY(),C4),30),"00개월")</f>
        <v>93개월</v>
      </c>
      <c r="L4" s="1" t="str">
        <f t="shared" ref="L4:L35" si="2">fn비고(E4,F4)</f>
        <v>15만원이상-여의도250,000</v>
      </c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ref="I5:I35" si="3">INDEX($B$40:$E$42,MATCH(D5,$A$40:$A$42,0),MATCH(YEAR(C5),$B$38:$E$38,1))</f>
        <v>0.02</v>
      </c>
      <c r="J5" s="7">
        <f t="shared" si="0"/>
        <v>15927000</v>
      </c>
      <c r="K5" s="1" t="str">
        <f t="shared" ca="1" si="1"/>
        <v>65개월</v>
      </c>
      <c r="L5" s="1" t="str">
        <f t="shared" si="2"/>
        <v xml:space="preserve"> </v>
      </c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3"/>
        <v>2.3E-2</v>
      </c>
      <c r="J6" s="7">
        <f t="shared" si="0"/>
        <v>13504000</v>
      </c>
      <c r="K6" s="1" t="str">
        <f t="shared" ca="1" si="1"/>
        <v>59개월</v>
      </c>
      <c r="L6" s="1" t="str">
        <f t="shared" si="2"/>
        <v xml:space="preserve"> </v>
      </c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3"/>
        <v>0.02</v>
      </c>
      <c r="J7" s="7">
        <f t="shared" si="0"/>
        <v>11965000</v>
      </c>
      <c r="K7" s="1" t="str">
        <f t="shared" ca="1" si="1"/>
        <v>69개월</v>
      </c>
      <c r="L7" s="1" t="str">
        <f t="shared" si="2"/>
        <v xml:space="preserve"> </v>
      </c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3"/>
        <v>2.8000000000000001E-2</v>
      </c>
      <c r="J8" s="7">
        <f t="shared" si="0"/>
        <v>16635000</v>
      </c>
      <c r="K8" s="1" t="str">
        <f t="shared" ca="1" si="1"/>
        <v>54개월</v>
      </c>
      <c r="L8" s="1" t="str">
        <f t="shared" si="2"/>
        <v xml:space="preserve"> </v>
      </c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3"/>
        <v>2.3E-2</v>
      </c>
      <c r="J9" s="7">
        <f t="shared" si="0"/>
        <v>16174000</v>
      </c>
      <c r="K9" s="1" t="str">
        <f t="shared" ca="1" si="1"/>
        <v>77개월</v>
      </c>
      <c r="L9" s="1" t="str">
        <f t="shared" si="2"/>
        <v xml:space="preserve"> </v>
      </c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3"/>
        <v>2.3E-2</v>
      </c>
      <c r="J10" s="7">
        <f t="shared" si="0"/>
        <v>1348000</v>
      </c>
      <c r="K10" s="1" t="str">
        <f t="shared" ca="1" si="1"/>
        <v>57개월</v>
      </c>
      <c r="L10" s="1" t="str">
        <f t="shared" si="2"/>
        <v xml:space="preserve"> </v>
      </c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3"/>
        <v>2.1999999999999999E-2</v>
      </c>
      <c r="J11" s="7">
        <f t="shared" si="0"/>
        <v>6717000</v>
      </c>
      <c r="K11" s="1" t="str">
        <f t="shared" ca="1" si="1"/>
        <v>99개월</v>
      </c>
      <c r="L11" s="1" t="str">
        <f t="shared" si="2"/>
        <v xml:space="preserve"> </v>
      </c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3"/>
        <v>2.9000000000000001E-2</v>
      </c>
      <c r="J12" s="7">
        <f t="shared" si="0"/>
        <v>20853000</v>
      </c>
      <c r="K12" s="1" t="str">
        <f t="shared" ca="1" si="1"/>
        <v>65개월</v>
      </c>
      <c r="L12" s="1" t="str">
        <f t="shared" si="2"/>
        <v xml:space="preserve"> </v>
      </c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3"/>
        <v>2.9000000000000001E-2</v>
      </c>
      <c r="J13" s="7">
        <f t="shared" si="0"/>
        <v>10427000</v>
      </c>
      <c r="K13" s="1" t="str">
        <f t="shared" ca="1" si="1"/>
        <v>57개월</v>
      </c>
      <c r="L13" s="1" t="str">
        <f t="shared" si="2"/>
        <v xml:space="preserve"> </v>
      </c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3"/>
        <v>2.8000000000000001E-2</v>
      </c>
      <c r="J14" s="7">
        <f t="shared" si="0"/>
        <v>20794000</v>
      </c>
      <c r="K14" s="1" t="str">
        <f t="shared" ca="1" si="1"/>
        <v>45개월</v>
      </c>
      <c r="L14" s="1" t="str">
        <f t="shared" si="2"/>
        <v>15만원이상-명동150,000</v>
      </c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3"/>
        <v>2.8000000000000001E-2</v>
      </c>
      <c r="J15" s="7">
        <f t="shared" si="0"/>
        <v>16635000</v>
      </c>
      <c r="K15" s="1" t="str">
        <f t="shared" ca="1" si="1"/>
        <v>94개월</v>
      </c>
      <c r="L15" s="1" t="str">
        <f t="shared" si="2"/>
        <v xml:space="preserve"> </v>
      </c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3"/>
        <v>2.1000000000000001E-2</v>
      </c>
      <c r="J16" s="7">
        <f t="shared" si="0"/>
        <v>13364000</v>
      </c>
      <c r="K16" s="1" t="str">
        <f t="shared" ca="1" si="1"/>
        <v>44개월</v>
      </c>
      <c r="L16" s="1" t="str">
        <f t="shared" si="2"/>
        <v xml:space="preserve"> </v>
      </c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3"/>
        <v>0.03</v>
      </c>
      <c r="J17" s="7">
        <f t="shared" si="0"/>
        <v>11208000</v>
      </c>
      <c r="K17" s="1" t="str">
        <f t="shared" ca="1" si="1"/>
        <v>85개월</v>
      </c>
      <c r="L17" s="1" t="str">
        <f t="shared" si="2"/>
        <v xml:space="preserve"> </v>
      </c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3"/>
        <v>2.1000000000000001E-2</v>
      </c>
      <c r="J18" s="7">
        <f t="shared" si="0"/>
        <v>10691000</v>
      </c>
      <c r="K18" s="1" t="str">
        <f t="shared" ca="1" si="1"/>
        <v>49개월</v>
      </c>
      <c r="L18" s="1" t="str">
        <f t="shared" si="2"/>
        <v xml:space="preserve"> </v>
      </c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3"/>
        <v>2.1000000000000001E-2</v>
      </c>
      <c r="J19" s="7">
        <f t="shared" si="0"/>
        <v>6682000</v>
      </c>
      <c r="K19" s="1" t="str">
        <f t="shared" ca="1" si="1"/>
        <v>46개월</v>
      </c>
      <c r="L19" s="1" t="str">
        <f t="shared" si="2"/>
        <v xml:space="preserve"> </v>
      </c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3"/>
        <v>2.8000000000000001E-2</v>
      </c>
      <c r="J20" s="7">
        <f t="shared" si="0"/>
        <v>6915000</v>
      </c>
      <c r="K20" s="1" t="str">
        <f t="shared" ca="1" si="1"/>
        <v>52개월</v>
      </c>
      <c r="L20" s="1" t="str">
        <f t="shared" si="2"/>
        <v xml:space="preserve"> </v>
      </c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3"/>
        <v>0.02</v>
      </c>
      <c r="J21" s="7">
        <f t="shared" si="0"/>
        <v>19908000</v>
      </c>
      <c r="K21" s="1" t="str">
        <f t="shared" ca="1" si="1"/>
        <v>72개월</v>
      </c>
      <c r="L21" s="1" t="str">
        <f t="shared" si="2"/>
        <v xml:space="preserve"> </v>
      </c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3"/>
        <v>2.9000000000000001E-2</v>
      </c>
      <c r="J22" s="7">
        <f t="shared" si="0"/>
        <v>37626000</v>
      </c>
      <c r="K22" s="1" t="str">
        <f t="shared" ca="1" si="1"/>
        <v>59개월</v>
      </c>
      <c r="L22" s="1" t="str">
        <f t="shared" si="2"/>
        <v xml:space="preserve"> </v>
      </c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3"/>
        <v>1.4999999999999999E-2</v>
      </c>
      <c r="J23" s="7">
        <f t="shared" si="0"/>
        <v>15546000</v>
      </c>
      <c r="K23" s="1" t="str">
        <f t="shared" ca="1" si="1"/>
        <v>49개월</v>
      </c>
      <c r="L23" s="1" t="str">
        <f t="shared" si="2"/>
        <v xml:space="preserve"> </v>
      </c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3"/>
        <v>2.9000000000000001E-2</v>
      </c>
      <c r="J24" s="7">
        <f t="shared" si="0"/>
        <v>20904000</v>
      </c>
      <c r="K24" s="1" t="str">
        <f t="shared" ca="1" si="1"/>
        <v>72개월</v>
      </c>
      <c r="L24" s="1" t="str">
        <f t="shared" si="2"/>
        <v xml:space="preserve"> </v>
      </c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3"/>
        <v>0.02</v>
      </c>
      <c r="J25" s="7">
        <f t="shared" si="0"/>
        <v>13295000</v>
      </c>
      <c r="K25" s="1" t="str">
        <f t="shared" ca="1" si="1"/>
        <v>58개월</v>
      </c>
      <c r="L25" s="1" t="str">
        <f t="shared" si="2"/>
        <v xml:space="preserve"> </v>
      </c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3"/>
        <v>0.02</v>
      </c>
      <c r="J26" s="7">
        <f t="shared" si="0"/>
        <v>15927000</v>
      </c>
      <c r="K26" s="1" t="str">
        <f t="shared" ca="1" si="1"/>
        <v>65개월</v>
      </c>
      <c r="L26" s="1" t="str">
        <f t="shared" si="2"/>
        <v xml:space="preserve"> </v>
      </c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3"/>
        <v>2.1999999999999999E-2</v>
      </c>
      <c r="J27" s="7">
        <f t="shared" si="0"/>
        <v>33584000</v>
      </c>
      <c r="K27" s="1" t="str">
        <f t="shared" ca="1" si="1"/>
        <v>94개월</v>
      </c>
      <c r="L27" s="1" t="str">
        <f t="shared" si="2"/>
        <v>15만원이상-여의도250,000</v>
      </c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3"/>
        <v>2.1000000000000001E-2</v>
      </c>
      <c r="J28" s="7">
        <f t="shared" si="0"/>
        <v>1335000</v>
      </c>
      <c r="K28" s="1" t="str">
        <f t="shared" ca="1" si="1"/>
        <v>56개월</v>
      </c>
      <c r="L28" s="1" t="str">
        <f t="shared" si="2"/>
        <v xml:space="preserve"> </v>
      </c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3"/>
        <v>2.8000000000000001E-2</v>
      </c>
      <c r="J29" s="7">
        <f t="shared" si="0"/>
        <v>34656000</v>
      </c>
      <c r="K29" s="1" t="str">
        <f t="shared" ca="1" si="1"/>
        <v>54개월</v>
      </c>
      <c r="L29" s="1" t="str">
        <f t="shared" si="2"/>
        <v xml:space="preserve"> </v>
      </c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3"/>
        <v>2.1000000000000001E-2</v>
      </c>
      <c r="J30" s="7">
        <f t="shared" si="0"/>
        <v>28064000</v>
      </c>
      <c r="K30" s="1" t="str">
        <f t="shared" ca="1" si="1"/>
        <v>48개월</v>
      </c>
      <c r="L30" s="1" t="str">
        <f t="shared" si="2"/>
        <v>15만원이상-여의도210,000</v>
      </c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3"/>
        <v>0.02</v>
      </c>
      <c r="J31" s="7">
        <f t="shared" si="0"/>
        <v>9291000</v>
      </c>
      <c r="K31" s="1" t="str">
        <f t="shared" ca="1" si="1"/>
        <v>57개월</v>
      </c>
      <c r="L31" s="1" t="str">
        <f t="shared" si="2"/>
        <v xml:space="preserve"> </v>
      </c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3"/>
        <v>2.3E-2</v>
      </c>
      <c r="J32" s="7">
        <f t="shared" si="0"/>
        <v>9453000</v>
      </c>
      <c r="K32" s="1" t="str">
        <f t="shared" ca="1" si="1"/>
        <v>79개월</v>
      </c>
      <c r="L32" s="1" t="str">
        <f t="shared" si="2"/>
        <v xml:space="preserve"> </v>
      </c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3"/>
        <v>2.1999999999999999E-2</v>
      </c>
      <c r="J33" s="7">
        <f t="shared" si="0"/>
        <v>20114000</v>
      </c>
      <c r="K33" s="1" t="str">
        <f t="shared" ca="1" si="1"/>
        <v>104개월</v>
      </c>
      <c r="L33" s="1" t="str">
        <f t="shared" si="2"/>
        <v xml:space="preserve"> </v>
      </c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3"/>
        <v>2.9000000000000001E-2</v>
      </c>
      <c r="J34" s="7">
        <f t="shared" si="0"/>
        <v>20904000</v>
      </c>
      <c r="K34" s="1" t="str">
        <f t="shared" ca="1" si="1"/>
        <v>63개월</v>
      </c>
      <c r="L34" s="1" t="str">
        <f t="shared" si="2"/>
        <v>15만원이상-명동150,000</v>
      </c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3"/>
        <v>2.1000000000000001E-2</v>
      </c>
      <c r="J35" s="7">
        <f t="shared" si="0"/>
        <v>6671000</v>
      </c>
      <c r="K35" s="1" t="str">
        <f t="shared" ca="1" si="1"/>
        <v>48개월</v>
      </c>
      <c r="L35" s="1" t="str">
        <f t="shared" si="2"/>
        <v xml:space="preserve"> </v>
      </c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AVERAGE(IF(($D$3:$D$35=$A40)*($F$3:$F$35&lt;&gt;MAX(($D$3:$D$35=$A40)*$F$3:$F$35)),$F$3:$F$35))</f>
        <v>109000</v>
      </c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AVERAGE(IF(($D$3:$D$35=$A41)*($F$3:$F$35&lt;&gt;MAX(($D$3:$D$35=$A41)*$F$3:$F$35)),$F$3:$F$35))</f>
        <v>71000</v>
      </c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AVERAGE(IF(($D$3:$D$35=$A42)*($F$3:$F$35&lt;&gt;MAX(($D$3:$D$35=$A42)*$F$3:$F$35)),$F$3:$F$35))</f>
        <v>130555.55555555556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E5" sqref="E5"/>
    </sheetView>
  </sheetViews>
  <sheetFormatPr defaultRowHeight="17.399999999999999" x14ac:dyDescent="0.4"/>
  <cols>
    <col min="2" max="2" width="24.09765625" bestFit="1" customWidth="1"/>
    <col min="3" max="3" width="14.09765625" bestFit="1" customWidth="1"/>
    <col min="4" max="6" width="10.59765625" bestFit="1" customWidth="1"/>
    <col min="7" max="7" width="9.296875" bestFit="1" customWidth="1"/>
    <col min="8" max="9" width="8.3984375" bestFit="1" customWidth="1"/>
  </cols>
  <sheetData>
    <row r="2" spans="2:7" x14ac:dyDescent="0.4">
      <c r="B2" s="24" t="s">
        <v>5</v>
      </c>
      <c r="C2" t="s">
        <v>77</v>
      </c>
    </row>
    <row r="4" spans="2:7" x14ac:dyDescent="0.4">
      <c r="D4" s="24" t="s">
        <v>4</v>
      </c>
    </row>
    <row r="5" spans="2:7" x14ac:dyDescent="0.4">
      <c r="B5" s="24" t="s">
        <v>70</v>
      </c>
      <c r="C5" s="24" t="s">
        <v>69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4">
      <c r="B6" t="s">
        <v>71</v>
      </c>
      <c r="D6" s="25"/>
      <c r="E6" s="25"/>
      <c r="F6" s="25"/>
      <c r="G6" s="25"/>
    </row>
    <row r="7" spans="2:7" x14ac:dyDescent="0.4">
      <c r="C7" t="s">
        <v>73</v>
      </c>
      <c r="D7" s="25">
        <v>143750</v>
      </c>
      <c r="E7" s="25">
        <v>83333.333333333328</v>
      </c>
      <c r="F7" s="25">
        <v>142500</v>
      </c>
      <c r="G7" s="25">
        <v>126818.18181818182</v>
      </c>
    </row>
    <row r="8" spans="2:7" x14ac:dyDescent="0.4">
      <c r="C8" t="s">
        <v>75</v>
      </c>
      <c r="D8" s="26">
        <v>2.9499999999999998E-2</v>
      </c>
      <c r="E8" s="26">
        <v>2.4666666666666667E-2</v>
      </c>
      <c r="F8" s="26">
        <v>2.1250000000000002E-2</v>
      </c>
      <c r="G8" s="26">
        <v>2.5181818181818184E-2</v>
      </c>
    </row>
    <row r="9" spans="2:7" x14ac:dyDescent="0.4">
      <c r="B9" t="s">
        <v>72</v>
      </c>
      <c r="D9" s="25"/>
      <c r="E9" s="25"/>
      <c r="F9" s="25"/>
      <c r="G9" s="25"/>
    </row>
    <row r="10" spans="2:7" x14ac:dyDescent="0.4">
      <c r="C10" t="s">
        <v>73</v>
      </c>
      <c r="D10" s="25"/>
      <c r="E10" s="25">
        <v>110000</v>
      </c>
      <c r="F10" s="25">
        <v>166666.66666666666</v>
      </c>
      <c r="G10" s="25">
        <v>138333.33333333334</v>
      </c>
    </row>
    <row r="11" spans="2:7" x14ac:dyDescent="0.4">
      <c r="C11" t="s">
        <v>75</v>
      </c>
      <c r="D11" s="26"/>
      <c r="E11" s="26">
        <v>2.8000000000000001E-2</v>
      </c>
      <c r="F11" s="26">
        <v>0.02</v>
      </c>
      <c r="G11" s="26">
        <v>2.3999999999999997E-2</v>
      </c>
    </row>
    <row r="12" spans="2:7" x14ac:dyDescent="0.4">
      <c r="B12" t="s">
        <v>74</v>
      </c>
      <c r="D12" s="25">
        <v>143750</v>
      </c>
      <c r="E12" s="25">
        <v>96666.666666666672</v>
      </c>
      <c r="F12" s="25">
        <v>152857.14285714287</v>
      </c>
      <c r="G12" s="25">
        <v>130882.35294117648</v>
      </c>
    </row>
    <row r="13" spans="2:7" x14ac:dyDescent="0.4">
      <c r="B13" t="s">
        <v>76</v>
      </c>
      <c r="D13" s="26">
        <v>2.9499999999999998E-2</v>
      </c>
      <c r="E13" s="26">
        <v>2.6333333333333334E-2</v>
      </c>
      <c r="F13" s="26">
        <v>2.0714285714285713E-2</v>
      </c>
      <c r="G13" s="26">
        <v>2.4764705882352942E-2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C4" sqref="C4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2"/>
    <sortCondition sortBy="cellColor" ref="F5:F37" dxfId="1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/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I5" sqref="I5:I30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7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7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7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7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7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7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7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7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7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7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7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7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7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7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7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7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7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7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7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7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7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7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7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7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7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7">
        <v>2.3E-2</v>
      </c>
      <c r="I30" s="22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100000"/>
        <cfvo type="num" val="150000"/>
        <cfvo type="num" val="200000"/>
      </iconSet>
    </cfRule>
    <cfRule type="iconSet" priority="2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tabSelected="1" workbookViewId="0">
      <selection activeCell="L10" sqref="L10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wjsghk0608@naver.com</cp:lastModifiedBy>
  <dcterms:created xsi:type="dcterms:W3CDTF">2023-08-09T00:13:15Z</dcterms:created>
  <dcterms:modified xsi:type="dcterms:W3CDTF">2024-08-26T07:57:37Z</dcterms:modified>
</cp:coreProperties>
</file>