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 codeName="{80610A8E-5010-04F8-B4C4-4C4527662162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daon\Desktop\시나공\"/>
    </mc:Choice>
  </mc:AlternateContent>
  <xr:revisionPtr revIDLastSave="0" documentId="13_ncr:1_{022ADBF2-AA92-459D-BE46-4D061CE5EBB8}" xr6:coauthVersionLast="47" xr6:coauthVersionMax="47" xr10:uidLastSave="{00000000-0000-0000-0000-000000000000}"/>
  <bookViews>
    <workbookView xWindow="0" yWindow="2385" windowWidth="38400" windowHeight="18495" tabRatio="771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_FilterDatabase" localSheetId="4" hidden="1">'분석작업-2'!$B$2:$G$34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3" l="1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J20" i="3"/>
  <c r="M13" i="3" a="1"/>
  <c r="M13" i="3" s="1"/>
  <c r="M14" i="3" a="1"/>
  <c r="M14" i="3" s="1"/>
  <c r="M15" i="3" a="1"/>
  <c r="M15" i="3" s="1"/>
  <c r="M16" i="3" a="1"/>
  <c r="M16" i="3" s="1"/>
  <c r="M12" i="3" a="1"/>
  <c r="M12" i="3" s="1"/>
  <c r="L12" i="3" a="1"/>
  <c r="L12" i="3" s="1"/>
  <c r="L13" i="3" a="1"/>
  <c r="L13" i="3" s="1"/>
  <c r="L14" i="3" a="1"/>
  <c r="L14" i="3" s="1"/>
  <c r="L15" i="3" a="1"/>
  <c r="L15" i="3" s="1"/>
  <c r="L16" i="3" a="1"/>
  <c r="L16" i="3" s="1"/>
  <c r="K13" i="3" a="1"/>
  <c r="K13" i="3" s="1"/>
  <c r="K14" i="3" a="1"/>
  <c r="K14" i="3"/>
  <c r="K15" i="3" a="1"/>
  <c r="K15" i="3" s="1"/>
  <c r="K16" i="3" a="1"/>
  <c r="K16" i="3" s="1"/>
  <c r="K12" i="3" a="1"/>
  <c r="K12" i="3" s="1"/>
  <c r="F35" i="5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G38" i="5" s="1"/>
  <c r="B35" i="1"/>
  <c r="H5" i="3" a="1"/>
  <c r="H13" i="3" a="1"/>
  <c r="H21" i="3" a="1"/>
  <c r="H29" i="3" a="1"/>
  <c r="H22" i="3" a="1"/>
  <c r="H15" i="3" a="1"/>
  <c r="H23" i="3" a="1"/>
  <c r="H8" i="3" a="1"/>
  <c r="H24" i="3" a="1"/>
  <c r="H9" i="3" a="1"/>
  <c r="H25" i="3" a="1"/>
  <c r="H10" i="3" a="1"/>
  <c r="H14" i="3" a="1"/>
  <c r="H30" i="3" a="1"/>
  <c r="H7" i="3" a="1"/>
  <c r="H31" i="3" a="1"/>
  <c r="H16" i="3" a="1"/>
  <c r="H32" i="3" a="1"/>
  <c r="H17" i="3" a="1"/>
  <c r="H33" i="3" a="1"/>
  <c r="H18" i="3" a="1"/>
  <c r="H26" i="3" a="1"/>
  <c r="H11" i="3" a="1"/>
  <c r="H19" i="3" a="1"/>
  <c r="H27" i="3" a="1"/>
  <c r="H12" i="3" a="1"/>
  <c r="H20" i="3" a="1"/>
  <c r="H28" i="3" a="1"/>
  <c r="H6" i="3" a="1"/>
  <c r="H4" i="3" a="1"/>
  <c r="H6" i="3" l="1"/>
  <c r="H28" i="3"/>
  <c r="H20" i="3"/>
  <c r="H12" i="3"/>
  <c r="H27" i="3"/>
  <c r="H19" i="3"/>
  <c r="H11" i="3"/>
  <c r="H26" i="3"/>
  <c r="H18" i="3"/>
  <c r="H33" i="3"/>
  <c r="H17" i="3"/>
  <c r="H32" i="3"/>
  <c r="H16" i="3"/>
  <c r="H31" i="3"/>
  <c r="H7" i="3"/>
  <c r="H30" i="3"/>
  <c r="H14" i="3"/>
  <c r="H10" i="3"/>
  <c r="H25" i="3"/>
  <c r="H9" i="3"/>
  <c r="H24" i="3"/>
  <c r="H8" i="3"/>
  <c r="H23" i="3"/>
  <c r="H15" i="3"/>
  <c r="H22" i="3"/>
  <c r="H29" i="3"/>
  <c r="H21" i="3"/>
  <c r="H13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902F8B6-EAB0-4037-B8EE-31373AEE5B2F}" name="MS Access Database_Query" type="1" refreshedVersion="8" background="1">
    <dbPr connection="DSN=MS Access Database;DBQ=C:\DB\학용품.accdb;DefaultDir=C:\DB;DriverId=25;FIL=MS Access;MaxBufferSize=2048;PageTimeout=5;" command="SELECT 학용품판매.날짜, 학용품판매.문구점, 학용품판매.품목, 학용품판매.단가, 학용품판매.수량_x000d__x000a_FROM `C:\DB\학용품.accdb`.학용품판매 학용품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<sst xmlns="http://schemas.openxmlformats.org/spreadsheetml/2006/main" count="528" uniqueCount="70">
  <si>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</si>
  <si>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</si>
  <si>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</si>
  <si>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</si>
  <si>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</si>
  <si>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</si>
  <si>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</si>
  <si>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</si>
  <si>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</si>
  <si>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</si>
  <si>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</si>
  <si>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</si>
  <si>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</si>
  <si>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</si>
  <si>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</si>
  <si>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</si>
  <si>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</si>
  <si>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</si>
  <si>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</si>
  <si>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</si>
  <si>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</si>
  <si>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</si>
  <si>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</si>
  <si>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</si>
  <si>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</si>
  <si>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</si>
  <si>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</si>
  <si>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</si>
  <si>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</si>
  <si>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</si>
  <si>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</si>
  <si>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</si>
  <si>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</si>
  <si>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</si>
  <si>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</si>
  <si>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</si>
  <si>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</si>
  <si>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</si>
  <si>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</si>
  <si>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</si>
  <si>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</si>
  <si>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</si>
  <si>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</si>
  <si>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</si>
  <si>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</si>
  <si>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</si>
  <si>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</si>
  <si>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</si>
  <si>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</si>
  <si>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</si>
  <si>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</si>
  <si>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</si>
  <si>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</si>
  <si>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</si>
  <si>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합계 : 수량</t>
  </si>
  <si>
    <t>값</t>
  </si>
  <si>
    <t>1사분기</t>
  </si>
  <si>
    <t>2사분기</t>
  </si>
  <si>
    <t>3사분기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</si>
  <si>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</si>
  <si>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</si>
  <si>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</si>
  <si>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</si>
  <si>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</si>
  <si>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</si>
  <si>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</si>
  <si>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</si>
  <si>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</si>
  <si>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</si>
  <si>
    <t xml:space="preserve">날짜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</si>
</sst>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8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41" fontId="0" fillId="0" borderId="0" xfId="0" applyNumberFormat="1">
      <alignment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NumberFormat="1">
      <alignment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2700" cap="flat" cmpd="sng" algn="ctr">
          <a:solidFill>
            <a:schemeClr val="accent4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aon" refreshedDate="45787.412976273146" backgroundQuery="1" createdVersion="8" refreshedVersion="8" minRefreshableVersion="3" recordCount="30" xr:uid="{0692E375-A240-44DA-ADE7-113E28296532}">
  <cacheSource type="external" connectionId="1"/>
  <cacheFields count="6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66A3CF2-0C6D-48AF-BE19-8252C671DF34}" name="피벗 테이블1" cacheId="0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6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name="날짜 "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2" baseItem="2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I42"/>
  <sheetViews>
    <sheetView workbookViewId="0">
      <selection activeCell="L18" sqref="L18"/>
    </sheetView>
  </sheetViews>
  <sheetFormatPr defaultRowHeight="16.5" x14ac:dyDescent="0.3"/>
  <cols>
    <col min="2" max="2" width="14.125" customWidth="1"/>
    <col min="3" max="3" width="14" customWidth="1"/>
    <col min="4" max="4" width="11.125" customWidth="1"/>
    <col min="5" max="5" width="10.5" customWidth="1"/>
    <col min="7" max="7" width="12" customWidth="1"/>
    <col min="9" max="9" width="11.125" bestFit="1" customWidth="1"/>
  </cols>
  <sheetData>
    <row r="2" spans="2:9" x14ac:dyDescent="0.3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9" x14ac:dyDescent="0.3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  <c r="I3" s="34"/>
    </row>
    <row r="4" spans="2:9" x14ac:dyDescent="0.3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9" x14ac:dyDescent="0.3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9" x14ac:dyDescent="0.3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9" x14ac:dyDescent="0.3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9" x14ac:dyDescent="0.3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9" x14ac:dyDescent="0.3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9" x14ac:dyDescent="0.3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9" x14ac:dyDescent="0.3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9" x14ac:dyDescent="0.3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9" x14ac:dyDescent="0.3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9" x14ac:dyDescent="0.3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9" x14ac:dyDescent="0.3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9" x14ac:dyDescent="0.3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3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3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3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3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3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3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3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3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3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3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3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3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3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3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3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3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3">
      <c r="B34" t="s">
        <v>51</v>
      </c>
    </row>
    <row r="35" spans="2:7" x14ac:dyDescent="0.3">
      <c r="B35" t="b">
        <f>AND(FIND("화",C3),OR(MONTH(B3)=5,MONTH(B3)=7))</f>
        <v>0</v>
      </c>
    </row>
    <row r="37" spans="2:7" x14ac:dyDescent="0.3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3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3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3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3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3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ISEVEN(ROW($B3))*(LEFT($D3,1)="E")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>
      <selection activeCell="M18" sqref="M18"/>
    </sheetView>
  </sheetViews>
  <sheetFormatPr defaultRowHeight="16.5" x14ac:dyDescent="0.3"/>
  <cols>
    <col min="1" max="1" width="4" customWidth="1"/>
    <col min="2" max="2" width="11.125" bestFit="1" customWidth="1"/>
    <col min="3" max="3" width="11.5" customWidth="1"/>
    <col min="4" max="4" width="10.625" customWidth="1"/>
    <col min="5" max="5" width="11" customWidth="1"/>
    <col min="6" max="6" width="10.125" customWidth="1"/>
    <col min="7" max="7" width="9.875" customWidth="1"/>
    <col min="8" max="8" width="12.75" customWidth="1"/>
  </cols>
  <sheetData>
    <row r="2" spans="2:8" x14ac:dyDescent="0.3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3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3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3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3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3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3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3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3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3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3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3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3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3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3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3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3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3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3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3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3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3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3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3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3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3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3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3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3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3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3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P33"/>
  <sheetViews>
    <sheetView workbookViewId="0">
      <selection activeCell="K28" sqref="K28"/>
    </sheetView>
  </sheetViews>
  <sheetFormatPr defaultRowHeight="16.5" x14ac:dyDescent="0.3"/>
  <cols>
    <col min="1" max="1" width="11.125" bestFit="1" customWidth="1"/>
    <col min="5" max="5" width="8.375" bestFit="1" customWidth="1"/>
    <col min="6" max="6" width="6" bestFit="1" customWidth="1"/>
    <col min="7" max="7" width="10.875" bestFit="1" customWidth="1"/>
    <col min="8" max="8" width="14.875" bestFit="1" customWidth="1"/>
    <col min="9" max="9" width="4.25" customWidth="1"/>
    <col min="11" max="12" width="14.75" bestFit="1" customWidth="1"/>
    <col min="14" max="14" width="5.375" bestFit="1" customWidth="1"/>
    <col min="15" max="15" width="6.375" bestFit="1" customWidth="1"/>
  </cols>
  <sheetData>
    <row r="2" spans="1:15" x14ac:dyDescent="0.3">
      <c r="A2" t="s">
        <v>20</v>
      </c>
    </row>
    <row r="3" spans="1:15" x14ac:dyDescent="0.3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3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E4*F4*(1-VLOOKUP(D4,$J$5:$O$8,MATCH(F4,$K$4:$O$4,1)+1,FALSE))</f>
        <v>387000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3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E5*F5*(1-VLOOKUP(D5,$J$5:$O$8,MATCH(F5,$K$4:$O$4,1)+1,FALSE))</f>
        <v>28420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3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3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3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3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fn비고(A9)</f>
        <v>2020-4사분기</v>
      </c>
    </row>
    <row r="10" spans="1:15" x14ac:dyDescent="0.3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fn비고(A10)</f>
        <v>2019-1사분기</v>
      </c>
      <c r="J10" t="s">
        <v>23</v>
      </c>
    </row>
    <row r="11" spans="1:15" x14ac:dyDescent="0.3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3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fn비고(A12)</f>
        <v>2019-3사분기</v>
      </c>
      <c r="J12" s="14" t="s">
        <v>17</v>
      </c>
      <c r="K12" s="17">
        <f t="array" ref="K12">IFERROR(AVERAGE(IF(($D$4:$D$33=K$11)*($B$4:$B$33=$J12),$F$4:$F$33)),"판매수량없음")</f>
        <v>99</v>
      </c>
      <c r="L12" s="17">
        <f t="array" ref="L12">IFERROR(AVERAGE(IF(($D$4:$D$33=L$11)*($B$4:$B$33=$J12),$F$4:$F$33)),"판매수량없음")</f>
        <v>71.666666666666671</v>
      </c>
      <c r="M12" s="17" t="str">
        <f t="array" ref="M12">TEXT(SUM(($B$4:$B$33=$J12)*1),"0건")</f>
        <v>5건</v>
      </c>
    </row>
    <row r="13" spans="1:15" x14ac:dyDescent="0.3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 cm="1">
        <f t="array" ref="H13">fn비고(A13)</f>
        <v>2019-1사분기</v>
      </c>
      <c r="J13" s="14" t="s">
        <v>8</v>
      </c>
      <c r="K13" s="17" t="str">
        <f t="array" ref="K13">IFERROR(AVERAGE(IF(($D$4:$D$33=K$11)*($B$4:$B$33=$J13),$F$4:$F$33)),"판매수량없음")</f>
        <v>판매수량없음</v>
      </c>
      <c r="L13" s="17">
        <f t="array" ref="L13">IFERROR(AVERAGE(IF(($D$4:$D$33=L$11)*($B$4:$B$33=$J13),$F$4:$F$33)),"판매수량없음")</f>
        <v>79.2</v>
      </c>
      <c r="M13" s="17" t="str">
        <f t="array" ref="M13">TEXT(SUM(($B$4:$B$33=$J13)*1),"0건")</f>
        <v>9건</v>
      </c>
    </row>
    <row r="14" spans="1:15" x14ac:dyDescent="0.3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fn비고(A14)</f>
        <v>2019-2사분기</v>
      </c>
      <c r="J14" s="14" t="s">
        <v>11</v>
      </c>
      <c r="K14" s="17">
        <f t="array" ref="K14">IFERROR(AVERAGE(IF(($D$4:$D$33=K$11)*($B$4:$B$33=$J14),$F$4:$F$33)),"판매수량없음")</f>
        <v>57</v>
      </c>
      <c r="L14" s="17" t="str">
        <f t="array" ref="L14">IFERROR(AVERAGE(IF(($D$4:$D$33=L$11)*($B$4:$B$33=$J14),$F$4:$F$33)),"판매수량없음")</f>
        <v>판매수량없음</v>
      </c>
      <c r="M14" s="17" t="str">
        <f t="array" ref="M14">TEXT(SUM(($B$4:$B$33=$J14)*1),"0건")</f>
        <v>2건</v>
      </c>
    </row>
    <row r="15" spans="1:15" x14ac:dyDescent="0.3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 cm="1">
        <f t="array" ref="H15">fn비고(A15)</f>
        <v>2019-1사분기</v>
      </c>
      <c r="J15" s="14" t="s">
        <v>14</v>
      </c>
      <c r="K15" s="17" t="str">
        <f t="array" ref="K15">IFERROR(AVERAGE(IF(($D$4:$D$33=K$11)*($B$4:$B$33=$J15),$F$4:$F$33)),"판매수량없음")</f>
        <v>판매수량없음</v>
      </c>
      <c r="L15" s="17">
        <f t="array" ref="L15">IFERROR(AVERAGE(IF(($D$4:$D$33=L$11)*($B$4:$B$33=$J15),$F$4:$F$33)),"판매수량없음")</f>
        <v>24</v>
      </c>
      <c r="M15" s="17" t="str">
        <f t="array" ref="M15">TEXT(SUM(($B$4:$B$33=$J15)*1),"0건")</f>
        <v>9건</v>
      </c>
    </row>
    <row r="16" spans="1:15" x14ac:dyDescent="0.3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2019-2사분기</v>
      </c>
      <c r="J16" s="14" t="s">
        <v>5</v>
      </c>
      <c r="K16" s="17">
        <f t="array" ref="K16">IFERROR(AVERAGE(IF(($D$4:$D$33=K$11)*($B$4:$B$33=$J16),$F$4:$F$33)),"판매수량없음")</f>
        <v>50.333333333333336</v>
      </c>
      <c r="L16" s="17">
        <f t="array" ref="L16">IFERROR(AVERAGE(IF(($D$4:$D$33=L$11)*($B$4:$B$33=$J16),$F$4:$F$33)),"판매수량없음")</f>
        <v>72</v>
      </c>
      <c r="M16" s="17" t="str">
        <f t="array" ref="M16">TEXT(SUM(($B$4:$B$33=$J16)*1),"0건")</f>
        <v>5건</v>
      </c>
    </row>
    <row r="17" spans="1:16" x14ac:dyDescent="0.3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 cm="1">
        <f t="array" ref="H17">fn비고(A17)</f>
        <v>2019-4사분기</v>
      </c>
    </row>
    <row r="18" spans="1:16" x14ac:dyDescent="0.3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fn비고(A18)</f>
        <v>2020-2사분기</v>
      </c>
      <c r="J18" t="s">
        <v>25</v>
      </c>
    </row>
    <row r="19" spans="1:16" x14ac:dyDescent="0.3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 cm="1">
        <f t="array" ref="H19">fn비고(A19)</f>
        <v>2019-2사분기</v>
      </c>
      <c r="J19" s="45" t="s">
        <v>26</v>
      </c>
      <c r="K19" s="45"/>
      <c r="L19" s="45"/>
      <c r="M19" s="45"/>
    </row>
    <row r="20" spans="1:16" x14ac:dyDescent="0.3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 cm="1">
        <f t="array" ref="H20">fn비고(A20)</f>
        <v>2019-1사분기</v>
      </c>
      <c r="J20" s="46" t="str">
        <f>INDEX($A$4:$H$33,MATCH(MAX($F$4:$F$33),$F$4:$F$33,0),4)&amp;"-"&amp;INDEX($A$4:$H$33,MATCH(MAX($F$4:$F$33),$F$4:$F$33,0),2)</f>
        <v>종합장-새싹문구</v>
      </c>
      <c r="K20" s="46"/>
      <c r="L20" s="46"/>
      <c r="M20" s="46"/>
      <c r="P20" s="44"/>
    </row>
    <row r="21" spans="1:16" x14ac:dyDescent="0.3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fn비고(A21)</f>
        <v>2019-1사분기</v>
      </c>
    </row>
    <row r="22" spans="1:16" x14ac:dyDescent="0.3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fn비고(A22)</f>
        <v>2020-1사분기</v>
      </c>
    </row>
    <row r="23" spans="1:16" x14ac:dyDescent="0.3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 cm="1">
        <f t="array" ref="H23">fn비고(A23)</f>
        <v>2019-1사분기</v>
      </c>
    </row>
    <row r="24" spans="1:16" x14ac:dyDescent="0.3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fn비고(A24)</f>
        <v>2019-4사분기</v>
      </c>
    </row>
    <row r="25" spans="1:16" x14ac:dyDescent="0.3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 cm="1">
        <f t="array" ref="H25">fn비고(A25)</f>
        <v>2019-1사분기</v>
      </c>
    </row>
    <row r="26" spans="1:16" x14ac:dyDescent="0.3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fn비고(A26)</f>
        <v>2020-1사분기</v>
      </c>
    </row>
    <row r="27" spans="1:16" x14ac:dyDescent="0.3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fn비고(A27)</f>
        <v>2019-3사분기</v>
      </c>
    </row>
    <row r="28" spans="1:16" x14ac:dyDescent="0.3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fn비고(A28)</f>
        <v>2019-3사분기</v>
      </c>
    </row>
    <row r="29" spans="1:16" x14ac:dyDescent="0.3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fn비고(A29)</f>
        <v>2019-3사분기</v>
      </c>
    </row>
    <row r="30" spans="1:16" x14ac:dyDescent="0.3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fn비고(A30)</f>
        <v>2019-2사분기</v>
      </c>
    </row>
    <row r="31" spans="1:16" x14ac:dyDescent="0.3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 cm="1">
        <f t="array" ref="H31">fn비고(A31)</f>
        <v>2019-2사분기</v>
      </c>
    </row>
    <row r="32" spans="1:16" x14ac:dyDescent="0.3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fn비고(A32)</f>
        <v>2019-2사분기</v>
      </c>
    </row>
    <row r="33" spans="1:8" x14ac:dyDescent="0.3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>
      <selection activeCell="M21" sqref="M21"/>
    </sheetView>
  </sheetViews>
  <sheetFormatPr defaultRowHeight="16.5" x14ac:dyDescent="0.3"/>
  <cols>
    <col min="2" max="2" width="13.5" bestFit="1" customWidth="1"/>
    <col min="3" max="3" width="9" bestFit="1" customWidth="1"/>
    <col min="4" max="9" width="11.125" bestFit="1" customWidth="1"/>
    <col min="10" max="11" width="15.875" bestFit="1" customWidth="1"/>
    <col min="12" max="19" width="12.5" bestFit="1" customWidth="1"/>
    <col min="20" max="21" width="15.875" bestFit="1" customWidth="1"/>
    <col min="22" max="32" width="12.5" bestFit="1" customWidth="1"/>
    <col min="33" max="33" width="7.375" bestFit="1" customWidth="1"/>
  </cols>
  <sheetData>
    <row r="2" spans="2:9" x14ac:dyDescent="0.3">
      <c r="D2" s="35" t="s">
        <v>69</v>
      </c>
      <c r="E2" s="35" t="s">
        <v>55</v>
      </c>
    </row>
    <row r="3" spans="2:9" x14ac:dyDescent="0.3">
      <c r="D3" t="s">
        <v>56</v>
      </c>
      <c r="F3" t="s">
        <v>57</v>
      </c>
      <c r="H3" t="s">
        <v>58</v>
      </c>
    </row>
    <row r="4" spans="2:9" x14ac:dyDescent="0.3">
      <c r="B4" s="35" t="s">
        <v>1</v>
      </c>
      <c r="C4" s="35" t="s">
        <v>2</v>
      </c>
      <c r="D4" t="s">
        <v>53</v>
      </c>
      <c r="E4" t="s">
        <v>54</v>
      </c>
      <c r="F4" t="s">
        <v>53</v>
      </c>
      <c r="G4" t="s">
        <v>54</v>
      </c>
      <c r="H4" t="s">
        <v>53</v>
      </c>
      <c r="I4" t="s">
        <v>54</v>
      </c>
    </row>
    <row r="5" spans="2:9" x14ac:dyDescent="0.3">
      <c r="B5" t="s">
        <v>17</v>
      </c>
      <c r="D5" s="36">
        <v>30000</v>
      </c>
      <c r="E5" s="47">
        <v>164</v>
      </c>
      <c r="F5" s="36">
        <v>20000</v>
      </c>
      <c r="G5" s="47">
        <v>35</v>
      </c>
      <c r="H5" s="36">
        <v>15000</v>
      </c>
      <c r="I5" s="47">
        <v>51</v>
      </c>
    </row>
    <row r="6" spans="2:9" x14ac:dyDescent="0.3">
      <c r="C6" t="s">
        <v>13</v>
      </c>
      <c r="D6" s="36">
        <v>30000</v>
      </c>
      <c r="E6" s="47">
        <v>164</v>
      </c>
      <c r="F6" s="36">
        <v>15000</v>
      </c>
      <c r="G6" s="47">
        <v>24</v>
      </c>
      <c r="H6" s="36">
        <v>15000</v>
      </c>
      <c r="I6" s="47">
        <v>51</v>
      </c>
    </row>
    <row r="7" spans="2:9" x14ac:dyDescent="0.3">
      <c r="C7" t="s">
        <v>10</v>
      </c>
      <c r="D7" s="36" t="s">
        <v>59</v>
      </c>
      <c r="E7" s="47" t="s">
        <v>59</v>
      </c>
      <c r="F7" s="36">
        <v>5000</v>
      </c>
      <c r="G7" s="47">
        <v>11</v>
      </c>
      <c r="H7" s="36" t="s">
        <v>59</v>
      </c>
      <c r="I7" s="47" t="s">
        <v>59</v>
      </c>
    </row>
    <row r="8" spans="2:9" x14ac:dyDescent="0.3">
      <c r="B8" t="s">
        <v>8</v>
      </c>
      <c r="D8" s="36">
        <v>65000</v>
      </c>
      <c r="E8" s="47">
        <v>461</v>
      </c>
      <c r="F8" s="36">
        <v>30000</v>
      </c>
      <c r="G8" s="47">
        <v>179</v>
      </c>
      <c r="H8" s="36">
        <v>15000</v>
      </c>
      <c r="I8" s="47">
        <v>92</v>
      </c>
    </row>
    <row r="9" spans="2:9" x14ac:dyDescent="0.3">
      <c r="C9" t="s">
        <v>13</v>
      </c>
      <c r="D9" s="36">
        <v>45000</v>
      </c>
      <c r="E9" s="47">
        <v>197</v>
      </c>
      <c r="F9" s="36">
        <v>30000</v>
      </c>
      <c r="G9" s="47">
        <v>179</v>
      </c>
      <c r="H9" s="36">
        <v>15000</v>
      </c>
      <c r="I9" s="47">
        <v>92</v>
      </c>
    </row>
    <row r="10" spans="2:9" x14ac:dyDescent="0.3">
      <c r="C10" t="s">
        <v>10</v>
      </c>
      <c r="D10" s="36">
        <v>20000</v>
      </c>
      <c r="E10" s="47">
        <v>264</v>
      </c>
      <c r="F10" s="36" t="s">
        <v>59</v>
      </c>
      <c r="G10" s="47" t="s">
        <v>59</v>
      </c>
      <c r="H10" s="36" t="s">
        <v>59</v>
      </c>
      <c r="I10" s="47" t="s">
        <v>59</v>
      </c>
    </row>
    <row r="11" spans="2:9" x14ac:dyDescent="0.3">
      <c r="B11" t="s">
        <v>11</v>
      </c>
      <c r="D11" s="36">
        <v>1200</v>
      </c>
      <c r="E11" s="47">
        <v>57</v>
      </c>
      <c r="F11" s="36">
        <v>1000</v>
      </c>
      <c r="G11" s="47">
        <v>99</v>
      </c>
      <c r="H11" s="36" t="s">
        <v>59</v>
      </c>
      <c r="I11" s="47" t="s">
        <v>59</v>
      </c>
    </row>
    <row r="12" spans="2:9" x14ac:dyDescent="0.3">
      <c r="C12" t="s">
        <v>7</v>
      </c>
      <c r="D12" s="36">
        <v>1200</v>
      </c>
      <c r="E12" s="47">
        <v>57</v>
      </c>
      <c r="F12" s="36" t="s">
        <v>59</v>
      </c>
      <c r="G12" s="47" t="s">
        <v>59</v>
      </c>
      <c r="H12" s="36" t="s">
        <v>59</v>
      </c>
      <c r="I12" s="47" t="s">
        <v>59</v>
      </c>
    </row>
    <row r="13" spans="2:9" x14ac:dyDescent="0.3">
      <c r="C13" t="s">
        <v>16</v>
      </c>
      <c r="D13" s="36" t="s">
        <v>59</v>
      </c>
      <c r="E13" s="47" t="s">
        <v>59</v>
      </c>
      <c r="F13" s="36">
        <v>1000</v>
      </c>
      <c r="G13" s="47">
        <v>99</v>
      </c>
      <c r="H13" s="36" t="s">
        <v>59</v>
      </c>
      <c r="I13" s="47" t="s">
        <v>59</v>
      </c>
    </row>
    <row r="14" spans="2:9" x14ac:dyDescent="0.3">
      <c r="B14" t="s">
        <v>14</v>
      </c>
      <c r="D14" s="36">
        <v>7000</v>
      </c>
      <c r="E14" s="47">
        <v>178</v>
      </c>
      <c r="F14" s="36">
        <v>8200</v>
      </c>
      <c r="G14" s="47">
        <v>248</v>
      </c>
      <c r="H14" s="36">
        <v>6000</v>
      </c>
      <c r="I14" s="47">
        <v>51</v>
      </c>
    </row>
    <row r="15" spans="2:9" x14ac:dyDescent="0.3">
      <c r="C15" t="s">
        <v>7</v>
      </c>
      <c r="D15" s="36" t="s">
        <v>59</v>
      </c>
      <c r="E15" s="47" t="s">
        <v>59</v>
      </c>
      <c r="F15" s="36">
        <v>1200</v>
      </c>
      <c r="G15" s="47">
        <v>99</v>
      </c>
      <c r="H15" s="36" t="s">
        <v>59</v>
      </c>
      <c r="I15" s="47" t="s">
        <v>59</v>
      </c>
    </row>
    <row r="16" spans="2:9" x14ac:dyDescent="0.3">
      <c r="C16" t="s">
        <v>16</v>
      </c>
      <c r="D16" s="36">
        <v>2000</v>
      </c>
      <c r="E16" s="47">
        <v>149</v>
      </c>
      <c r="F16" s="36">
        <v>2000</v>
      </c>
      <c r="G16" s="47">
        <v>95</v>
      </c>
      <c r="H16" s="36">
        <v>1000</v>
      </c>
      <c r="I16" s="47">
        <v>29</v>
      </c>
    </row>
    <row r="17" spans="2:9" x14ac:dyDescent="0.3">
      <c r="C17" t="s">
        <v>10</v>
      </c>
      <c r="D17" s="36">
        <v>5000</v>
      </c>
      <c r="E17" s="47">
        <v>29</v>
      </c>
      <c r="F17" s="36">
        <v>5000</v>
      </c>
      <c r="G17" s="47">
        <v>54</v>
      </c>
      <c r="H17" s="36">
        <v>5000</v>
      </c>
      <c r="I17" s="47">
        <v>22</v>
      </c>
    </row>
    <row r="18" spans="2:9" x14ac:dyDescent="0.3">
      <c r="B18" t="s">
        <v>5</v>
      </c>
      <c r="D18" s="36">
        <v>2400</v>
      </c>
      <c r="E18" s="47">
        <v>135</v>
      </c>
      <c r="F18" s="36">
        <v>1200</v>
      </c>
      <c r="G18" s="47">
        <v>16</v>
      </c>
      <c r="H18" s="36">
        <v>5000</v>
      </c>
      <c r="I18" s="47">
        <v>86</v>
      </c>
    </row>
    <row r="19" spans="2:9" x14ac:dyDescent="0.3">
      <c r="C19" t="s">
        <v>7</v>
      </c>
      <c r="D19" s="36">
        <v>2400</v>
      </c>
      <c r="E19" s="47">
        <v>135</v>
      </c>
      <c r="F19" s="36">
        <v>1200</v>
      </c>
      <c r="G19" s="47">
        <v>16</v>
      </c>
      <c r="H19" s="36" t="s">
        <v>59</v>
      </c>
      <c r="I19" s="47" t="s">
        <v>59</v>
      </c>
    </row>
    <row r="20" spans="2:9" x14ac:dyDescent="0.3">
      <c r="C20" t="s">
        <v>10</v>
      </c>
      <c r="D20" s="36" t="s">
        <v>59</v>
      </c>
      <c r="E20" s="47" t="s">
        <v>59</v>
      </c>
      <c r="F20" s="36" t="s">
        <v>59</v>
      </c>
      <c r="G20" s="47" t="s">
        <v>59</v>
      </c>
      <c r="H20" s="36">
        <v>5000</v>
      </c>
      <c r="I20" s="47">
        <v>86</v>
      </c>
    </row>
    <row r="21" spans="2:9" x14ac:dyDescent="0.3">
      <c r="B21" t="s">
        <v>52</v>
      </c>
      <c r="D21" s="36">
        <v>105600</v>
      </c>
      <c r="E21" s="47">
        <v>995</v>
      </c>
      <c r="F21" s="36">
        <v>60400</v>
      </c>
      <c r="G21" s="47">
        <v>577</v>
      </c>
      <c r="H21" s="36">
        <v>41000</v>
      </c>
      <c r="I21" s="47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workbookViewId="0">
      <selection activeCell="K15" sqref="K15"/>
    </sheetView>
  </sheetViews>
  <sheetFormatPr defaultRowHeight="16.5" outlineLevelRow="3" x14ac:dyDescent="0.3"/>
  <cols>
    <col min="1" max="1" width="4.375" customWidth="1"/>
    <col min="2" max="2" width="12.25" customWidth="1"/>
    <col min="3" max="3" width="13.375" customWidth="1"/>
    <col min="4" max="4" width="9.625" customWidth="1"/>
    <col min="5" max="5" width="14" bestFit="1" customWidth="1"/>
    <col min="6" max="6" width="9.5" customWidth="1"/>
  </cols>
  <sheetData>
    <row r="1" spans="2:7" x14ac:dyDescent="0.3">
      <c r="B1" t="s">
        <v>27</v>
      </c>
    </row>
    <row r="2" spans="2:7" x14ac:dyDescent="0.3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3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3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3">
      <c r="B5" s="15"/>
      <c r="C5" s="14"/>
      <c r="D5" s="14"/>
      <c r="E5" s="38" t="s">
        <v>64</v>
      </c>
      <c r="F5" s="42">
        <f>SUBTOTAL(3,F3:F4)</f>
        <v>2</v>
      </c>
      <c r="G5" s="24"/>
    </row>
    <row r="6" spans="2:7" outlineLevel="3" x14ac:dyDescent="0.3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3">
      <c r="B7" s="15"/>
      <c r="C7" s="14"/>
      <c r="D7" s="14"/>
      <c r="E7" s="38" t="s">
        <v>65</v>
      </c>
      <c r="F7" s="42">
        <f>SUBTOTAL(3,F6:F6)</f>
        <v>1</v>
      </c>
      <c r="G7" s="24"/>
    </row>
    <row r="8" spans="2:7" outlineLevel="1" x14ac:dyDescent="0.3">
      <c r="B8" s="15"/>
      <c r="C8" s="37" t="s">
        <v>60</v>
      </c>
      <c r="D8" s="14"/>
      <c r="E8" s="14"/>
      <c r="F8" s="24"/>
      <c r="G8" s="24">
        <f>SUBTOTAL(9,G3:G6)</f>
        <v>246</v>
      </c>
    </row>
    <row r="9" spans="2:7" outlineLevel="3" x14ac:dyDescent="0.3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3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3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3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3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3">
      <c r="B14" s="15"/>
      <c r="C14" s="14"/>
      <c r="D14" s="14"/>
      <c r="E14" s="38" t="s">
        <v>64</v>
      </c>
      <c r="F14" s="42">
        <f>SUBTOTAL(3,F9:F13)</f>
        <v>5</v>
      </c>
      <c r="G14" s="24"/>
    </row>
    <row r="15" spans="2:7" outlineLevel="3" x14ac:dyDescent="0.3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3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3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3">
      <c r="B18" s="15"/>
      <c r="C18" s="14"/>
      <c r="D18" s="14"/>
      <c r="E18" s="38" t="s">
        <v>66</v>
      </c>
      <c r="F18" s="42">
        <f>SUBTOTAL(3,F15:F17)</f>
        <v>3</v>
      </c>
      <c r="G18" s="24"/>
    </row>
    <row r="19" spans="2:7" outlineLevel="1" x14ac:dyDescent="0.3">
      <c r="B19" s="15"/>
      <c r="C19" s="38" t="s">
        <v>61</v>
      </c>
      <c r="D19" s="14"/>
      <c r="E19" s="14"/>
      <c r="F19" s="24"/>
      <c r="G19" s="24">
        <f>SUBTOTAL(9,G9:G17)</f>
        <v>618</v>
      </c>
    </row>
    <row r="20" spans="2:7" outlineLevel="3" x14ac:dyDescent="0.3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3">
      <c r="B21" s="15"/>
      <c r="C21" s="14"/>
      <c r="D21" s="14"/>
      <c r="E21" s="38" t="s">
        <v>64</v>
      </c>
      <c r="F21" s="42">
        <f>SUBTOTAL(3,F20:F20)</f>
        <v>1</v>
      </c>
      <c r="G21" s="24"/>
    </row>
    <row r="22" spans="2:7" outlineLevel="3" x14ac:dyDescent="0.3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3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3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3">
      <c r="B25" s="15"/>
      <c r="C25" s="14"/>
      <c r="D25" s="14"/>
      <c r="E25" s="38" t="s">
        <v>67</v>
      </c>
      <c r="F25" s="42">
        <f>SUBTOTAL(3,F22:F24)</f>
        <v>3</v>
      </c>
      <c r="G25" s="24"/>
    </row>
    <row r="26" spans="2:7" outlineLevel="3" x14ac:dyDescent="0.3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3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3">
      <c r="B28" s="15"/>
      <c r="C28" s="14"/>
      <c r="D28" s="14"/>
      <c r="E28" s="38" t="s">
        <v>66</v>
      </c>
      <c r="F28" s="42">
        <f>SUBTOTAL(3,F26:F27)</f>
        <v>2</v>
      </c>
      <c r="G28" s="24"/>
    </row>
    <row r="29" spans="2:7" outlineLevel="1" x14ac:dyDescent="0.3">
      <c r="B29" s="15"/>
      <c r="C29" s="38" t="s">
        <v>62</v>
      </c>
      <c r="D29" s="14"/>
      <c r="E29" s="14"/>
      <c r="F29" s="24"/>
      <c r="G29" s="24">
        <f>SUBTOTAL(9,G20:G27)</f>
        <v>294</v>
      </c>
    </row>
    <row r="30" spans="2:7" outlineLevel="3" x14ac:dyDescent="0.3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3">
      <c r="B31" s="15"/>
      <c r="C31" s="14"/>
      <c r="D31" s="14"/>
      <c r="E31" s="38" t="s">
        <v>64</v>
      </c>
      <c r="F31" s="42">
        <f>SUBTOTAL(3,F30:F30)</f>
        <v>1</v>
      </c>
      <c r="G31" s="24"/>
    </row>
    <row r="32" spans="2:7" outlineLevel="3" x14ac:dyDescent="0.3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3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3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3">
      <c r="B35" s="39"/>
      <c r="C35" s="20"/>
      <c r="D35" s="20"/>
      <c r="E35" s="41" t="s">
        <v>65</v>
      </c>
      <c r="F35" s="43">
        <f>SUBTOTAL(3,F32:F34)</f>
        <v>3</v>
      </c>
      <c r="G35" s="40"/>
    </row>
    <row r="36" spans="2:7" outlineLevel="1" x14ac:dyDescent="0.3">
      <c r="B36" s="39"/>
      <c r="C36" s="41" t="s">
        <v>63</v>
      </c>
      <c r="D36" s="20"/>
      <c r="E36" s="20"/>
      <c r="F36" s="40"/>
      <c r="G36" s="40">
        <f>SUBTOTAL(9,G30:G34)</f>
        <v>223</v>
      </c>
    </row>
    <row r="37" spans="2:7" x14ac:dyDescent="0.3">
      <c r="B37" s="39"/>
      <c r="C37" s="41"/>
      <c r="D37" s="20"/>
      <c r="E37" s="41" t="s">
        <v>68</v>
      </c>
      <c r="F37" s="43">
        <f>SUBTOTAL(3,F3:F34)</f>
        <v>21</v>
      </c>
      <c r="G37" s="40"/>
    </row>
    <row r="38" spans="2:7" x14ac:dyDescent="0.3">
      <c r="B38" s="39"/>
      <c r="C38" s="41" t="s">
        <v>52</v>
      </c>
      <c r="D38" s="20"/>
      <c r="E38" s="20"/>
      <c r="F38" s="40"/>
      <c r="G38" s="40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B6"/>
  <sheetViews>
    <sheetView workbookViewId="0">
      <selection activeCell="O16" sqref="O16"/>
    </sheetView>
  </sheetViews>
  <sheetFormatPr defaultRowHeight="16.5" x14ac:dyDescent="0.3"/>
  <cols>
    <col min="1" max="1" width="11.875" customWidth="1"/>
    <col min="2" max="2" width="11.875" bestFit="1" customWidth="1"/>
  </cols>
  <sheetData>
    <row r="2" spans="1:2" x14ac:dyDescent="0.3">
      <c r="A2" s="11" t="s">
        <v>2</v>
      </c>
      <c r="B2" s="11" t="s">
        <v>19</v>
      </c>
    </row>
    <row r="3" spans="1:2" x14ac:dyDescent="0.3">
      <c r="A3" s="12" t="s">
        <v>13</v>
      </c>
      <c r="B3" s="13">
        <v>9169500</v>
      </c>
    </row>
    <row r="4" spans="1:2" x14ac:dyDescent="0.3">
      <c r="A4" s="12" t="s">
        <v>7</v>
      </c>
      <c r="B4" s="13">
        <v>34651200</v>
      </c>
    </row>
    <row r="5" spans="1:2" x14ac:dyDescent="0.3">
      <c r="A5" s="12" t="s">
        <v>16</v>
      </c>
      <c r="B5" s="13">
        <v>35082000</v>
      </c>
    </row>
    <row r="6" spans="1:2" x14ac:dyDescent="0.3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I4" sqref="I4"/>
    </sheetView>
  </sheetViews>
  <sheetFormatPr defaultRowHeight="16.5" x14ac:dyDescent="0.3"/>
  <cols>
    <col min="1" max="1" width="4.5" customWidth="1"/>
    <col min="2" max="7" width="11.875" customWidth="1"/>
  </cols>
  <sheetData>
    <row r="4" spans="2:7" x14ac:dyDescent="0.3">
      <c r="B4" t="s">
        <v>31</v>
      </c>
    </row>
    <row r="5" spans="2:7" x14ac:dyDescent="0.3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3">
      <c r="B6" s="28" t="s">
        <v>38</v>
      </c>
      <c r="C6" s="29" t="s">
        <v>39</v>
      </c>
      <c r="D6" s="29">
        <v>54</v>
      </c>
      <c r="E6" s="29">
        <v>2002</v>
      </c>
      <c r="F6" s="29">
        <v>1</v>
      </c>
      <c r="G6" s="30">
        <v>92</v>
      </c>
    </row>
    <row r="7" spans="2:7" x14ac:dyDescent="0.3">
      <c r="B7" s="28" t="s">
        <v>40</v>
      </c>
      <c r="C7" s="29" t="s">
        <v>41</v>
      </c>
      <c r="D7" s="29">
        <v>60</v>
      </c>
      <c r="E7" s="29">
        <v>1997</v>
      </c>
      <c r="F7" s="29">
        <v>0</v>
      </c>
      <c r="G7" s="30">
        <v>95</v>
      </c>
    </row>
    <row r="8" spans="2:7" x14ac:dyDescent="0.3">
      <c r="B8" s="28" t="s">
        <v>38</v>
      </c>
      <c r="C8" s="29" t="s">
        <v>42</v>
      </c>
      <c r="D8" s="29">
        <v>50</v>
      </c>
      <c r="E8" s="29">
        <v>2007</v>
      </c>
      <c r="F8" s="29">
        <v>1</v>
      </c>
      <c r="G8" s="30">
        <v>93</v>
      </c>
    </row>
    <row r="9" spans="2:7" x14ac:dyDescent="0.3">
      <c r="B9" s="28" t="s">
        <v>40</v>
      </c>
      <c r="C9" s="29" t="s">
        <v>43</v>
      </c>
      <c r="D9" s="29">
        <v>59</v>
      </c>
      <c r="E9" s="29">
        <v>1998</v>
      </c>
      <c r="F9" s="29">
        <v>0</v>
      </c>
      <c r="G9" s="30">
        <v>99</v>
      </c>
    </row>
    <row r="10" spans="2:7" x14ac:dyDescent="0.3">
      <c r="B10" s="28" t="s">
        <v>38</v>
      </c>
      <c r="C10" s="29" t="s">
        <v>44</v>
      </c>
      <c r="D10" s="29">
        <v>48</v>
      </c>
      <c r="E10" s="29">
        <v>2009</v>
      </c>
      <c r="F10" s="29">
        <v>1</v>
      </c>
      <c r="G10" s="30">
        <v>98</v>
      </c>
    </row>
    <row r="11" spans="2:7" x14ac:dyDescent="0.3">
      <c r="B11" s="28" t="s">
        <v>40</v>
      </c>
      <c r="C11" s="29" t="s">
        <v>45</v>
      </c>
      <c r="D11" s="29">
        <v>51</v>
      </c>
      <c r="E11" s="29">
        <v>2006</v>
      </c>
      <c r="F11" s="29">
        <v>1</v>
      </c>
      <c r="G11" s="30">
        <v>94</v>
      </c>
    </row>
    <row r="12" spans="2:7" x14ac:dyDescent="0.3">
      <c r="B12" s="28" t="s">
        <v>38</v>
      </c>
      <c r="C12" s="29" t="s">
        <v>46</v>
      </c>
      <c r="D12" s="29">
        <v>54</v>
      </c>
      <c r="E12" s="29">
        <v>2003</v>
      </c>
      <c r="F12" s="29">
        <v>1</v>
      </c>
      <c r="G12" s="30">
        <v>91</v>
      </c>
    </row>
    <row r="13" spans="2:7" x14ac:dyDescent="0.3">
      <c r="B13" s="28" t="s">
        <v>40</v>
      </c>
      <c r="C13" s="29" t="s">
        <v>47</v>
      </c>
      <c r="D13" s="29">
        <v>58</v>
      </c>
      <c r="E13" s="29">
        <v>1999</v>
      </c>
      <c r="F13" s="29">
        <v>0</v>
      </c>
      <c r="G13" s="30">
        <v>96</v>
      </c>
    </row>
    <row r="14" spans="2:7" x14ac:dyDescent="0.3">
      <c r="B14" s="28" t="s">
        <v>48</v>
      </c>
      <c r="C14" s="29" t="s">
        <v>49</v>
      </c>
      <c r="D14" s="29">
        <v>61</v>
      </c>
      <c r="E14" s="29">
        <v>1996</v>
      </c>
      <c r="F14" s="29">
        <v>1</v>
      </c>
      <c r="G14" s="30">
        <v>91</v>
      </c>
    </row>
    <row r="15" spans="2:7" x14ac:dyDescent="0.3">
      <c r="B15" s="31" t="s">
        <v>40</v>
      </c>
      <c r="C15" s="32" t="s">
        <v>50</v>
      </c>
      <c r="D15" s="32">
        <v>52</v>
      </c>
      <c r="E15" s="32">
        <v>2005</v>
      </c>
      <c r="F15" s="32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tabSelected="1" workbookViewId="0">
      <selection activeCell="J19" sqref="J19"/>
    </sheetView>
  </sheetViews>
  <sheetFormatPr defaultRowHeight="16.5" x14ac:dyDescent="0.3"/>
  <cols>
    <col min="1" max="1" width="11.125" bestFit="1" customWidth="1"/>
    <col min="8" max="8" width="14.5" customWidth="1"/>
  </cols>
  <sheetData>
    <row r="1" spans="1:10" x14ac:dyDescent="0.3">
      <c r="A1" t="s">
        <v>20</v>
      </c>
    </row>
    <row r="2" spans="1:10" x14ac:dyDescent="0.3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3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3">
      <c r="A4" s="14"/>
      <c r="B4" s="14"/>
      <c r="C4" s="14"/>
      <c r="D4" s="16"/>
      <c r="E4" s="16"/>
      <c r="F4" s="16"/>
    </row>
    <row r="5" spans="1:10" x14ac:dyDescent="0.3">
      <c r="A5" s="14"/>
      <c r="B5" s="14"/>
      <c r="C5" s="14"/>
      <c r="D5" s="16"/>
      <c r="E5" s="16"/>
      <c r="F5" s="16"/>
    </row>
    <row r="6" spans="1:10" x14ac:dyDescent="0.3">
      <c r="A6" s="14"/>
      <c r="B6" s="14"/>
      <c r="C6" s="14"/>
      <c r="D6" s="16"/>
      <c r="E6" s="16"/>
      <c r="F6" s="16"/>
    </row>
    <row r="7" spans="1:10" x14ac:dyDescent="0.3">
      <c r="A7" s="14"/>
      <c r="B7" s="14"/>
      <c r="C7" s="14"/>
      <c r="D7" s="16"/>
      <c r="E7" s="16"/>
      <c r="F7" s="16"/>
    </row>
    <row r="8" spans="1:10" x14ac:dyDescent="0.3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3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3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3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3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3">
      <c r="A13" s="14"/>
      <c r="B13" s="14"/>
      <c r="C13" s="14"/>
      <c r="D13" s="16"/>
      <c r="E13" s="16"/>
      <c r="F13" s="16"/>
    </row>
    <row r="14" spans="1:10" x14ac:dyDescent="0.3">
      <c r="A14" s="14"/>
      <c r="B14" s="14"/>
      <c r="C14" s="14"/>
      <c r="D14" s="16"/>
      <c r="E14" s="16"/>
      <c r="F14" s="16"/>
    </row>
    <row r="15" spans="1:10" x14ac:dyDescent="0.3">
      <c r="A15" s="14"/>
      <c r="B15" s="14"/>
      <c r="C15" s="14"/>
      <c r="D15" s="16"/>
      <c r="E15" s="16"/>
      <c r="F15" s="16"/>
    </row>
    <row r="16" spans="1:10" x14ac:dyDescent="0.3">
      <c r="A16" s="14"/>
      <c r="B16" s="14"/>
      <c r="C16" s="14"/>
      <c r="D16" s="16"/>
      <c r="E16" s="16"/>
      <c r="F16" s="16"/>
    </row>
    <row r="17" spans="1:6" x14ac:dyDescent="0.3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대중 김</cp:lastModifiedBy>
  <cp:lastPrinted>2025-05-10T00:49:13Z</cp:lastPrinted>
  <dcterms:created xsi:type="dcterms:W3CDTF">2023-08-09T00:13:15Z</dcterms:created>
  <dcterms:modified xsi:type="dcterms:W3CDTF">2025-05-10T01:44:18Z</dcterms:modified>
</cp:coreProperties>
</file>