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\01 엑셀\03 기본모의고사\"/>
    </mc:Choice>
  </mc:AlternateContent>
  <xr:revisionPtr revIDLastSave="0" documentId="13_ncr:1_{7E5113EB-7A34-440D-9126-225ED65252EC}" xr6:coauthVersionLast="47" xr6:coauthVersionMax="47" xr10:uidLastSave="{00000000-0000-0000-0000-000000000000}"/>
  <bookViews>
    <workbookView xWindow="-120" yWindow="-120" windowWidth="29040" windowHeight="1584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5" i="2" l="1" a="1"/>
  <c r="B45" i="2" s="1"/>
  <c r="C45" i="2" a="1"/>
  <c r="C45" i="2" s="1"/>
  <c r="C44" i="2" a="1"/>
  <c r="C44" i="2" s="1"/>
  <c r="B44" i="2" a="1"/>
  <c r="B44" i="2" s="1"/>
  <c r="I28" i="2"/>
  <c r="I29" i="2"/>
  <c r="I27" i="2"/>
  <c r="H23" i="2"/>
  <c r="F28" i="2"/>
  <c r="F23" i="2"/>
  <c r="F24" i="2"/>
  <c r="F25" i="2"/>
  <c r="F26" i="2"/>
  <c r="F27" i="2"/>
  <c r="F29" i="2"/>
  <c r="F22" i="2"/>
  <c r="C4" i="2"/>
  <c r="C3" i="2"/>
  <c r="B4" i="2" a="1"/>
  <c r="B4" i="2" s="1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/>
  <c r="I13" i="2"/>
  <c r="I14" i="2"/>
  <c r="I17" i="2"/>
  <c r="I11" i="2"/>
  <c r="I12" i="2"/>
  <c r="I15" i="2"/>
  <c r="I16" i="2"/>
  <c r="I10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795FD2-2D5A-4DA5-8332-BEE8F3DBA530}" sourceFile="C:\컴활\01 엑셀\03 기본모의고사\매출.accdb" keepAlive="1" name="매출" type="5" refreshedVersion="8" background="1">
    <dbPr connection="Provider=Microsoft.ACE.OLEDB.12.0;User ID=Admin;Data Source=C:\컴활\01 엑셀\03 기본모의고사\매출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매출" commandType="3"/>
  </connection>
  <connection id="2" xr16:uid="{32E32E53-198A-4758-982B-7D26C9D4A73B}" sourceFile="C:\컴활\01 엑셀\03 기본모의고사\매출.accdb" keepAlive="1" name="매출1" type="5" refreshedVersion="8" background="1">
    <dbPr connection="Provider=Microsoft.ACE.OLEDB.12.0;User ID=Admin;Data Source=C:\컴활\01 엑셀\03 기본모의고사\매출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매출" commandType="3"/>
  </connection>
</connections>
</file>

<file path=xl/sharedStrings.xml><?xml version="1.0" encoding="utf-8"?>
<sst xmlns="http://schemas.openxmlformats.org/spreadsheetml/2006/main" count="529" uniqueCount="312">
  <si>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</si>
  <si>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</si>
  <si>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</si>
  <si>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</si>
  <si>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</si>
  <si>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</si>
  <si>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</si>
  <si>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</si>
  <si>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</si>
  <si>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</si>
  <si>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</si>
  <si>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</si>
  <si>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</si>
  <si>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</si>
  <si>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</si>
  <si>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</si>
  <si>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</si>
  <si>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</si>
  <si>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</si>
  <si>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</si>
  <si>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</si>
  <si>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</si>
  <si>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</si>
  <si>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</si>
  <si>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</si>
  <si>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</si>
  <si>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</si>
  <si>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</si>
  <si>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</si>
  <si>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</si>
  <si>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</si>
  <si>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</si>
  <si>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</si>
  <si>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</si>
  <si>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</si>
  <si>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</si>
  <si>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</si>
  <si>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</si>
  <si>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</si>
  <si>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</si>
  <si>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</si>
  <si>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</si>
  <si>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</si>
  <si>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</si>
  <si>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</si>
  <si>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</si>
  <si>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</si>
  <si>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</si>
  <si>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</si>
  <si>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</si>
  <si>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</si>
  <si>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</si>
  <si>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</si>
  <si>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</si>
  <si>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</si>
  <si>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</si>
  <si>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</si>
  <si>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</si>
  <si>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</si>
  <si>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</si>
  <si>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</si>
  <si>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</si>
  <si>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</si>
  <si>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</si>
  <si>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</si>
  <si>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</si>
  <si>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</si>
  <si>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</si>
  <si>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</si>
  <si>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</si>
  <si>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</si>
  <si>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</si>
  <si>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</si>
  <si>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</si>
  <si>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</si>
  <si>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</si>
  <si>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</si>
  <si>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</si>
  <si>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</si>
  <si>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</si>
  <si>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</si>
  <si>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</si>
  <si>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</si>
  <si>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</si>
  <si>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</si>
  <si>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</si>
  <si>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</si>
  <si>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</si>
  <si>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</si>
  <si>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</si>
  <si>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</si>
  <si>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</si>
  <si>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</si>
  <si>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</si>
  <si>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</si>
  <si>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</si>
  <si>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</si>
  <si>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</si>
  <si>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</si>
  <si>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</si>
  <si>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</si>
  <si>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</si>
  <si>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</si>
  <si>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</si>
  <si>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</si>
  <si>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</si>
  <si>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</si>
  <si>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</si>
  <si>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</si>
  <si>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</si>
  <si>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</si>
  <si>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</si>
  <si>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</si>
  <si>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</si>
  <si>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</si>
  <si>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</si>
  <si>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</si>
  <si>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</si>
  <si>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</si>
  <si>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</si>
  <si>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</si>
  <si>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</si>
  <si>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</si>
  <si>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</si>
  <si>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</si>
  <si>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</si>
  <si>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</si>
  <si>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</si>
  <si>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</si>
  <si>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</si>
  <si>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</si>
  <si>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</si>
  <si>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</si>
  <si>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</si>
  <si>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</si>
  <si>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</si>
  <si>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</si>
  <si>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</si>
  <si>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</si>
  <si>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</si>
  <si>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</si>
  <si>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</si>
  <si>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</si>
  <si>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</si>
  <si>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</si>
  <si>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</si>
  <si>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</si>
  <si>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</si>
  <si>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</si>
  <si>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</si>
  <si>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</si>
  <si>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</si>
  <si>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</si>
  <si>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</si>
  <si>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</si>
  <si>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</si>
  <si>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</si>
  <si>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</si>
  <si>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</si>
  <si>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</si>
  <si>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</si>
  <si>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</si>
  <si>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</si>
  <si>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</si>
  <si>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</si>
  <si>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</si>
  <si>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</si>
  <si>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</si>
  <si>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</si>
  <si>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</si>
  <si>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</si>
  <si>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</si>
  <si>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</si>
  <si>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</si>
  <si>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</si>
  <si>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</si>
  <si>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</si>
  <si>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</si>
  <si>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</si>
  <si>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</si>
  <si>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</si>
  <si>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</si>
  <si>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</si>
  <si>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</si>
  <si>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</si>
  <si>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</si>
  <si>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</si>
  <si>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</si>
  <si>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</si>
  <si>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</si>
  <si>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</si>
  <si>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</si>
  <si>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</si>
  <si>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</si>
  <si>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</si>
  <si>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</si>
  <si>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</si>
  <si>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</si>
  <si>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</si>
  <si>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</si>
  <si>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</si>
  <si>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</si>
  <si>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</si>
  <si>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</si>
  <si>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</si>
  <si>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</si>
  <si>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</si>
  <si>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</si>
  <si>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</si>
  <si>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</si>
  <si>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</si>
  <si>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</si>
  <si>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</si>
  <si>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</si>
  <si>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</si>
  <si>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</si>
  <si>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</si>
  <si>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</si>
  <si>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</si>
  <si>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</si>
  <si>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</si>
  <si>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</si>
  <si>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</si>
  <si>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</si>
  <si>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</si>
  <si>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</si>
  <si>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</si>
  <si>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</si>
  <si>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</si>
  <si>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</si>
  <si>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</si>
  <si>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</si>
  <si>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</si>
  <si>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</si>
  <si>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</si>
  <si>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</si>
  <si>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</si>
  <si>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</si>
  <si>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</si>
  <si>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</si>
  <si>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</si>
  <si>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</si>
  <si>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</si>
  <si>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</si>
  <si>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</si>
  <si>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</si>
  <si>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</si>
  <si>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</si>
  <si>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</si>
  <si>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</si>
  <si>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</si>
  <si>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</si>
  <si>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</si>
  <si>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</si>
  <si>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</si>
  <si>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</si>
  <si>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</si>
  <si>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</si>
  <si>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</si>
  <si>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</si>
  <si>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</si>
  <si>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</si>
  <si>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</si>
  <si>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</si>
  <si>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</si>
  <si>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</si>
  <si>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</si>
  <si>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</si>
  <si>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</si>
  <si>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</si>
  <si>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</si>
  <si>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</si>
  <si>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</si>
  <si>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</si>
  <si>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</si>
  <si>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</si>
  <si>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</si>
  <si>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이름</t>
    <phoneticPr fontId="1" type="noConversion"/>
  </si>
  <si>
    <t>영어</t>
    <phoneticPr fontId="1" type="noConversion"/>
  </si>
  <si>
    <t>상반기</t>
    <phoneticPr fontId="1" type="noConversion"/>
  </si>
  <si>
    <t>하반기</t>
    <phoneticPr fontId="1" type="noConversion"/>
  </si>
  <si>
    <t>평가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</si>
  <si>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</si>
  <si>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</si>
  <si>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</si>
  <si>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</si>
  <si>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</si>
  <si>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</si>
  <si>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</si>
  <si>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</si>
  <si>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</si>
  <si>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</si>
  <si>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</si>
  <si>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</si>
  <si>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</si>
  <si>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거래처명2</t>
  </si>
  <si>
    <t>온라인</t>
  </si>
  <si>
    <t>오프라인</t>
  </si>
  <si>
    <t>평균 : 수량</t>
  </si>
  <si>
    <t>평균 : 공급가액</t>
  </si>
  <si>
    <t>값</t>
  </si>
  <si>
    <t>전체 평균 : 수량</t>
  </si>
  <si>
    <t>전체 평균 : 공급가액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</si>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</sst>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81" formatCode="#,##0,&quot;천&quot;&quot;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81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3">
    <dxf>
      <font>
        <b/>
        <i/>
        <color rgb="FF0070C0"/>
      </font>
    </dxf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F-42FD-960B-C4A15FB35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669792"/>
        <c:axId val="552666912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552666912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2669792"/>
        <c:crosses val="max"/>
        <c:crossBetween val="between"/>
      </c:valAx>
      <c:catAx>
        <c:axId val="552669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266691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3</xdr:row>
      <xdr:rowOff>9526</xdr:rowOff>
    </xdr:from>
    <xdr:to>
      <xdr:col>6</xdr:col>
      <xdr:colOff>9525</xdr:colOff>
      <xdr:row>3</xdr:row>
      <xdr:rowOff>200025</xdr:rowOff>
    </xdr:to>
    <xdr:sp macro="" textlink="">
      <xdr:nvSpPr>
        <xdr:cNvPr id="4" name="말풍선: 타원형 3">
          <a:extLst>
            <a:ext uri="{FF2B5EF4-FFF2-40B4-BE49-F238E27FC236}">
              <a16:creationId xmlns:a16="http://schemas.microsoft.com/office/drawing/2014/main" id="{2D4C2416-EBC3-CCB7-43CC-5385A8249CDA}"/>
            </a:ext>
          </a:extLst>
        </xdr:cNvPr>
        <xdr:cNvSpPr/>
      </xdr:nvSpPr>
      <xdr:spPr>
        <a:xfrm>
          <a:off x="3438525" y="638176"/>
          <a:ext cx="685800" cy="190499"/>
        </a:xfrm>
        <a:prstGeom prst="wedgeEllipseCallout">
          <a:avLst>
            <a:gd name="adj1" fmla="val -25000"/>
            <a:gd name="adj2" fmla="val 67500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571500</xdr:colOff>
      <xdr:row>4</xdr:row>
      <xdr:rowOff>23812</xdr:rowOff>
    </xdr:from>
    <xdr:to>
      <xdr:col>5</xdr:col>
      <xdr:colOff>180975</xdr:colOff>
      <xdr:row>14</xdr:row>
      <xdr:rowOff>57150</xdr:rowOff>
    </xdr:to>
    <xdr:cxnSp macro="">
      <xdr:nvCxnSpPr>
        <xdr:cNvPr id="6" name="직선 화살표 연결선 5">
          <a:extLst>
            <a:ext uri="{FF2B5EF4-FFF2-40B4-BE49-F238E27FC236}">
              <a16:creationId xmlns:a16="http://schemas.microsoft.com/office/drawing/2014/main" id="{2C3AFCF0-EECD-4F02-4B84-7E5F6129C3F4}"/>
            </a:ext>
          </a:extLst>
        </xdr:cNvPr>
        <xdr:cNvCxnSpPr>
          <a:stCxn id="4" idx="8"/>
        </xdr:cNvCxnSpPr>
      </xdr:nvCxnSpPr>
      <xdr:spPr>
        <a:xfrm flipH="1">
          <a:off x="1257300" y="862012"/>
          <a:ext cx="2352675" cy="2128838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12</xdr:row>
      <xdr:rowOff>57150</xdr:rowOff>
    </xdr:from>
    <xdr:to>
      <xdr:col>8</xdr:col>
      <xdr:colOff>0</xdr:colOff>
      <xdr:row>13</xdr:row>
      <xdr:rowOff>133350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06F52E8B-FE1E-EF1B-BFE1-F9B51E7A4359}"/>
            </a:ext>
          </a:extLst>
        </xdr:cNvPr>
        <xdr:cNvSpPr/>
      </xdr:nvSpPr>
      <xdr:spPr>
        <a:xfrm>
          <a:off x="4838700" y="2619375"/>
          <a:ext cx="819150" cy="2857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19049</xdr:colOff>
      <xdr:row>12</xdr:row>
      <xdr:rowOff>47625</xdr:rowOff>
    </xdr:from>
    <xdr:to>
      <xdr:col>8</xdr:col>
      <xdr:colOff>990600</xdr:colOff>
      <xdr:row>13</xdr:row>
      <xdr:rowOff>161925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D448B4A2-EF23-07B1-DE5E-B0D3D29F6E46}"/>
            </a:ext>
          </a:extLst>
        </xdr:cNvPr>
        <xdr:cNvSpPr/>
      </xdr:nvSpPr>
      <xdr:spPr>
        <a:xfrm>
          <a:off x="5676899" y="2609850"/>
          <a:ext cx="971551" cy="3238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가경" refreshedDate="46012.775974884258" backgroundQuery="1" createdVersion="8" refreshedVersion="8" minRefreshableVersion="3" recordCount="59" xr:uid="{60AD5E44-494A-4091-89A1-FC06409D81D8}">
  <cacheSource type="external" connectionId="2"/>
  <cacheFields count="14">
    <cacheField name="매출번호" numFmtId="0">
      <sharedItems containsSemiMixedTypes="0" containsString="0" containsNumber="1" containsInteger="1" minValue="1" maxValue="30" count="29">
        <n v="1"/>
        <n v="2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순번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매출일" numFmtId="0">
      <sharedItems containsSemiMixedTypes="0" containsNonDate="0" containsDate="1" containsString="0" minDate="2022-01-05T00:00:00" maxDate="2024-01-01T00:00:00"/>
    </cacheField>
    <cacheField name="거래처코드" numFmtId="0">
      <sharedItems containsSemiMixedTypes="0" containsString="0" containsNumber="1" containsInteger="1" minValue="2" maxValue="132" count="12">
        <n v="4"/>
        <n v="119"/>
        <n v="104"/>
        <n v="118"/>
        <n v="132"/>
        <n v="2"/>
        <n v="92"/>
        <n v="82"/>
        <n v="113"/>
        <n v="99"/>
        <n v="77"/>
        <n v="81"/>
      </sharedItems>
    </cacheField>
    <cacheField name="거래처명" numFmtId="0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13"/>
    </cacheField>
    <cacheField name="구분" numFmtId="0">
      <sharedItems count="5">
        <s v="통판"/>
        <s v="기타"/>
        <s v="특(벤)"/>
        <s v="기업"/>
        <s v="통/특(벤)"/>
      </sharedItems>
    </cacheField>
    <cacheField name="제품코드" numFmtId="0">
      <sharedItems containsSemiMixedTypes="0" containsString="0" containsNumber="1" containsInteger="1" minValue="1" maxValue="8" count="8">
        <n v="2"/>
        <n v="1"/>
        <n v="7"/>
        <n v="3"/>
        <n v="8"/>
        <n v="6"/>
        <n v="5"/>
        <n v="4"/>
      </sharedItems>
    </cacheField>
    <cacheField name="제품명" numFmtId="0">
      <sharedItems count="8">
        <s v="모니터"/>
        <s v="스피커"/>
        <s v="키보드"/>
        <s v="프린터"/>
        <s v="헤드셋"/>
        <s v="마우스"/>
        <s v="스캐너"/>
        <s v="토너"/>
      </sharedItems>
    </cacheField>
    <cacheField name="수량" numFmtId="0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단가" numFmtId="0">
      <sharedItems containsSemiMixedTypes="0" containsString="0" containsNumber="1" containsInteger="1" minValue="8000" maxValue="88000" count="12">
        <n v="17600"/>
        <n v="8800"/>
        <n v="12500"/>
        <n v="16000"/>
        <n v="14000"/>
        <n v="88000"/>
        <n v="24000"/>
        <n v="12300"/>
        <n v="12000"/>
        <n v="15800"/>
        <n v="16500"/>
        <n v="8000"/>
      </sharedItems>
    </cacheField>
    <cacheField name="공급가액" numFmtId="0">
      <sharedItems containsSemiMixedTypes="0" containsString="0" containsNumber="1" containsInteger="1" minValue="-68182" maxValue="8000000" count="36">
        <n v="8000000"/>
        <n v="4000000"/>
        <n v="5681818"/>
        <n v="1600000"/>
        <n v="2320000"/>
        <n v="145455"/>
        <n v="1136364"/>
        <n v="5184000"/>
        <n v="568182"/>
        <n v="636364"/>
        <n v="3409091"/>
        <n v="559091"/>
        <n v="327273"/>
        <n v="2272727"/>
        <n v="2400000"/>
        <n v="3200000"/>
        <n v="-34091"/>
        <n v="1534091"/>
        <n v="2236364"/>
        <n v="290909"/>
        <n v="2840909"/>
        <n v="-11364"/>
        <n v="76364"/>
        <n v="21818"/>
        <n v="3806818"/>
        <n v="3404182"/>
        <n v="-14545"/>
        <n v="75000"/>
        <n v="-68182"/>
        <n v="87273"/>
        <n v="-22727"/>
        <n v="1704545"/>
        <n v="174545"/>
        <n v="436364"/>
        <n v="3354545"/>
        <n v="1454545"/>
      </sharedItems>
    </cacheField>
    <cacheField name="세액" numFmtId="0">
      <sharedItems containsSemiMixedTypes="0" containsString="0" containsNumber="1" containsInteger="1" minValue="-87273" maxValue="800000"/>
    </cacheField>
    <cacheField name="합계" numFmtId="0">
      <sharedItems containsSemiMixedTypes="0" containsString="0" containsNumber="1" containsInteger="1" minValue="-75000" maxValue="8800000"/>
    </cacheField>
    <cacheField name="거래처명2" numFmtId="0" databaseField="0">
      <fieldGroup base="4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d v="2023-12-31T00:00:00"/>
    <x v="0"/>
    <x v="0"/>
    <x v="0"/>
    <x v="0"/>
    <x v="0"/>
    <x v="0"/>
    <x v="0"/>
    <x v="0"/>
    <n v="800000"/>
    <n v="8800000"/>
  </r>
  <r>
    <x v="0"/>
    <x v="1"/>
    <d v="2022-01-05T00:00:00"/>
    <x v="1"/>
    <x v="1"/>
    <x v="0"/>
    <x v="1"/>
    <x v="1"/>
    <x v="0"/>
    <x v="1"/>
    <x v="1"/>
    <n v="400000"/>
    <n v="4400000"/>
  </r>
  <r>
    <x v="1"/>
    <x v="0"/>
    <d v="2022-01-05T00:00:00"/>
    <x v="1"/>
    <x v="1"/>
    <x v="0"/>
    <x v="2"/>
    <x v="2"/>
    <x v="0"/>
    <x v="2"/>
    <x v="2"/>
    <n v="568182"/>
    <n v="6250000"/>
  </r>
  <r>
    <x v="1"/>
    <x v="1"/>
    <d v="2022-01-07T00:00:00"/>
    <x v="1"/>
    <x v="1"/>
    <x v="0"/>
    <x v="3"/>
    <x v="3"/>
    <x v="1"/>
    <x v="0"/>
    <x v="3"/>
    <n v="160000"/>
    <n v="1760000"/>
  </r>
  <r>
    <x v="1"/>
    <x v="2"/>
    <d v="2022-01-07T00:00:00"/>
    <x v="1"/>
    <x v="1"/>
    <x v="0"/>
    <x v="1"/>
    <x v="1"/>
    <x v="2"/>
    <x v="1"/>
    <x v="4"/>
    <n v="232000"/>
    <n v="2552000"/>
  </r>
  <r>
    <x v="2"/>
    <x v="0"/>
    <d v="2022-11-12T00:00:00"/>
    <x v="2"/>
    <x v="2"/>
    <x v="0"/>
    <x v="0"/>
    <x v="0"/>
    <x v="3"/>
    <x v="3"/>
    <x v="5"/>
    <n v="14545"/>
    <n v="160000"/>
  </r>
  <r>
    <x v="3"/>
    <x v="0"/>
    <d v="2023-01-06T00:00:00"/>
    <x v="3"/>
    <x v="3"/>
    <x v="0"/>
    <x v="4"/>
    <x v="4"/>
    <x v="1"/>
    <x v="2"/>
    <x v="6"/>
    <n v="113636"/>
    <n v="1250000"/>
  </r>
  <r>
    <x v="3"/>
    <x v="1"/>
    <d v="2023-01-11T00:00:00"/>
    <x v="4"/>
    <x v="4"/>
    <x v="1"/>
    <x v="5"/>
    <x v="5"/>
    <x v="4"/>
    <x v="1"/>
    <x v="7"/>
    <n v="518400"/>
    <n v="5702400"/>
  </r>
  <r>
    <x v="4"/>
    <x v="0"/>
    <d v="2023-01-11T00:00:00"/>
    <x v="1"/>
    <x v="1"/>
    <x v="0"/>
    <x v="6"/>
    <x v="6"/>
    <x v="5"/>
    <x v="2"/>
    <x v="8"/>
    <n v="56818"/>
    <n v="625000"/>
  </r>
  <r>
    <x v="4"/>
    <x v="1"/>
    <d v="2023-01-12T00:00:00"/>
    <x v="4"/>
    <x v="4"/>
    <x v="1"/>
    <x v="3"/>
    <x v="3"/>
    <x v="5"/>
    <x v="4"/>
    <x v="9"/>
    <n v="63636"/>
    <n v="700000"/>
  </r>
  <r>
    <x v="4"/>
    <x v="2"/>
    <d v="2023-01-12T00:00:00"/>
    <x v="5"/>
    <x v="5"/>
    <x v="1"/>
    <x v="6"/>
    <x v="6"/>
    <x v="6"/>
    <x v="2"/>
    <x v="10"/>
    <n v="340909"/>
    <n v="3750000"/>
  </r>
  <r>
    <x v="5"/>
    <x v="0"/>
    <d v="2023-01-12T00:00:00"/>
    <x v="6"/>
    <x v="6"/>
    <x v="1"/>
    <x v="2"/>
    <x v="2"/>
    <x v="5"/>
    <x v="2"/>
    <x v="8"/>
    <n v="56818"/>
    <n v="625000"/>
  </r>
  <r>
    <x v="6"/>
    <x v="0"/>
    <d v="2023-01-13T00:00:00"/>
    <x v="7"/>
    <x v="7"/>
    <x v="1"/>
    <x v="7"/>
    <x v="7"/>
    <x v="5"/>
    <x v="5"/>
    <x v="11"/>
    <n v="55909"/>
    <n v="4400000"/>
  </r>
  <r>
    <x v="6"/>
    <x v="1"/>
    <d v="2023-01-14T00:00:00"/>
    <x v="8"/>
    <x v="8"/>
    <x v="0"/>
    <x v="6"/>
    <x v="6"/>
    <x v="7"/>
    <x v="6"/>
    <x v="12"/>
    <n v="-87273"/>
    <n v="0"/>
  </r>
  <r>
    <x v="7"/>
    <x v="0"/>
    <d v="2023-01-19T00:00:00"/>
    <x v="5"/>
    <x v="5"/>
    <x v="1"/>
    <x v="0"/>
    <x v="0"/>
    <x v="1"/>
    <x v="2"/>
    <x v="6"/>
    <n v="113636"/>
    <n v="1250000"/>
  </r>
  <r>
    <x v="7"/>
    <x v="1"/>
    <d v="2023-01-19T00:00:00"/>
    <x v="4"/>
    <x v="4"/>
    <x v="1"/>
    <x v="2"/>
    <x v="2"/>
    <x v="8"/>
    <x v="2"/>
    <x v="13"/>
    <n v="227273"/>
    <n v="2500000"/>
  </r>
  <r>
    <x v="7"/>
    <x v="2"/>
    <d v="2023-01-19T00:00:00"/>
    <x v="1"/>
    <x v="1"/>
    <x v="0"/>
    <x v="6"/>
    <x v="6"/>
    <x v="6"/>
    <x v="1"/>
    <x v="14"/>
    <n v="240000"/>
    <n v="2640000"/>
  </r>
  <r>
    <x v="7"/>
    <x v="3"/>
    <d v="2023-01-19T00:00:00"/>
    <x v="1"/>
    <x v="1"/>
    <x v="0"/>
    <x v="5"/>
    <x v="5"/>
    <x v="8"/>
    <x v="0"/>
    <x v="15"/>
    <n v="320000"/>
    <n v="3520000"/>
  </r>
  <r>
    <x v="8"/>
    <x v="0"/>
    <d v="2023-01-21T00:00:00"/>
    <x v="6"/>
    <x v="6"/>
    <x v="1"/>
    <x v="0"/>
    <x v="0"/>
    <x v="8"/>
    <x v="2"/>
    <x v="13"/>
    <n v="227273"/>
    <n v="2500000"/>
  </r>
  <r>
    <x v="8"/>
    <x v="1"/>
    <d v="2023-01-21T00:00:00"/>
    <x v="4"/>
    <x v="4"/>
    <x v="1"/>
    <x v="4"/>
    <x v="4"/>
    <x v="5"/>
    <x v="2"/>
    <x v="8"/>
    <n v="56818"/>
    <n v="625000"/>
  </r>
  <r>
    <x v="8"/>
    <x v="2"/>
    <d v="2023-01-21T00:00:00"/>
    <x v="6"/>
    <x v="6"/>
    <x v="1"/>
    <x v="6"/>
    <x v="6"/>
    <x v="9"/>
    <x v="2"/>
    <x v="16"/>
    <n v="-3409"/>
    <n v="-37500"/>
  </r>
  <r>
    <x v="9"/>
    <x v="0"/>
    <d v="2023-01-24T00:00:00"/>
    <x v="7"/>
    <x v="7"/>
    <x v="1"/>
    <x v="0"/>
    <x v="0"/>
    <x v="10"/>
    <x v="2"/>
    <x v="17"/>
    <n v="153409"/>
    <n v="1687500"/>
  </r>
  <r>
    <x v="9"/>
    <x v="1"/>
    <d v="2023-01-24T00:00:00"/>
    <x v="4"/>
    <x v="4"/>
    <x v="1"/>
    <x v="3"/>
    <x v="3"/>
    <x v="5"/>
    <x v="4"/>
    <x v="9"/>
    <n v="63636"/>
    <n v="700000"/>
  </r>
  <r>
    <x v="9"/>
    <x v="2"/>
    <d v="2023-01-24T00:00:00"/>
    <x v="8"/>
    <x v="8"/>
    <x v="0"/>
    <x v="2"/>
    <x v="2"/>
    <x v="8"/>
    <x v="7"/>
    <x v="18"/>
    <n v="223636"/>
    <n v="2460000"/>
  </r>
  <r>
    <x v="9"/>
    <x v="3"/>
    <d v="2023-01-24T00:00:00"/>
    <x v="4"/>
    <x v="4"/>
    <x v="0"/>
    <x v="6"/>
    <x v="6"/>
    <x v="11"/>
    <x v="3"/>
    <x v="19"/>
    <n v="29091"/>
    <n v="320000"/>
  </r>
  <r>
    <x v="10"/>
    <x v="0"/>
    <d v="2023-01-25T00:00:00"/>
    <x v="5"/>
    <x v="5"/>
    <x v="1"/>
    <x v="1"/>
    <x v="1"/>
    <x v="12"/>
    <x v="2"/>
    <x v="20"/>
    <n v="284091"/>
    <n v="3125000"/>
  </r>
  <r>
    <x v="10"/>
    <x v="1"/>
    <d v="2023-01-25T00:00:00"/>
    <x v="4"/>
    <x v="4"/>
    <x v="1"/>
    <x v="0"/>
    <x v="0"/>
    <x v="5"/>
    <x v="2"/>
    <x v="8"/>
    <n v="56818"/>
    <n v="625000"/>
  </r>
  <r>
    <x v="10"/>
    <x v="2"/>
    <d v="2023-01-25T00:00:00"/>
    <x v="5"/>
    <x v="5"/>
    <x v="1"/>
    <x v="7"/>
    <x v="7"/>
    <x v="13"/>
    <x v="2"/>
    <x v="21"/>
    <n v="-1136"/>
    <n v="-12500"/>
  </r>
  <r>
    <x v="11"/>
    <x v="0"/>
    <d v="2023-01-28T00:00:00"/>
    <x v="6"/>
    <x v="6"/>
    <x v="1"/>
    <x v="4"/>
    <x v="4"/>
    <x v="1"/>
    <x v="2"/>
    <x v="6"/>
    <n v="113636"/>
    <n v="1250000"/>
  </r>
  <r>
    <x v="12"/>
    <x v="1"/>
    <d v="2023-01-29T00:00:00"/>
    <x v="4"/>
    <x v="4"/>
    <x v="1"/>
    <x v="3"/>
    <x v="3"/>
    <x v="5"/>
    <x v="2"/>
    <x v="8"/>
    <n v="56818"/>
    <n v="625000"/>
  </r>
  <r>
    <x v="13"/>
    <x v="0"/>
    <d v="2023-01-30T00:00:00"/>
    <x v="6"/>
    <x v="6"/>
    <x v="2"/>
    <x v="7"/>
    <x v="7"/>
    <x v="14"/>
    <x v="8"/>
    <x v="22"/>
    <n v="7636"/>
    <n v="84000"/>
  </r>
  <r>
    <x v="13"/>
    <x v="1"/>
    <d v="2023-01-30T00:00:00"/>
    <x v="6"/>
    <x v="6"/>
    <x v="2"/>
    <x v="6"/>
    <x v="6"/>
    <x v="15"/>
    <x v="6"/>
    <x v="23"/>
    <n v="2182"/>
    <n v="24000"/>
  </r>
  <r>
    <x v="14"/>
    <x v="0"/>
    <d v="2023-01-31T00:00:00"/>
    <x v="6"/>
    <x v="6"/>
    <x v="1"/>
    <x v="4"/>
    <x v="4"/>
    <x v="16"/>
    <x v="2"/>
    <x v="24"/>
    <n v="380682"/>
    <n v="4187500"/>
  </r>
  <r>
    <x v="14"/>
    <x v="1"/>
    <d v="2023-01-31T00:00:00"/>
    <x v="8"/>
    <x v="8"/>
    <x v="0"/>
    <x v="0"/>
    <x v="0"/>
    <x v="17"/>
    <x v="9"/>
    <x v="25"/>
    <n v="340418"/>
    <n v="3744600"/>
  </r>
  <r>
    <x v="15"/>
    <x v="0"/>
    <d v="2023-02-01T00:00:00"/>
    <x v="7"/>
    <x v="7"/>
    <x v="1"/>
    <x v="6"/>
    <x v="6"/>
    <x v="8"/>
    <x v="2"/>
    <x v="13"/>
    <n v="227273"/>
    <n v="2500000"/>
  </r>
  <r>
    <x v="15"/>
    <x v="1"/>
    <d v="2023-02-01T00:00:00"/>
    <x v="4"/>
    <x v="4"/>
    <x v="1"/>
    <x v="4"/>
    <x v="4"/>
    <x v="9"/>
    <x v="2"/>
    <x v="16"/>
    <n v="-3409"/>
    <n v="-37500"/>
  </r>
  <r>
    <x v="15"/>
    <x v="2"/>
    <d v="2023-02-01T00:00:00"/>
    <x v="7"/>
    <x v="7"/>
    <x v="1"/>
    <x v="3"/>
    <x v="3"/>
    <x v="13"/>
    <x v="3"/>
    <x v="26"/>
    <n v="-1455"/>
    <n v="-16000"/>
  </r>
  <r>
    <x v="16"/>
    <x v="0"/>
    <d v="2023-02-07T00:00:00"/>
    <x v="5"/>
    <x v="5"/>
    <x v="1"/>
    <x v="7"/>
    <x v="7"/>
    <x v="8"/>
    <x v="2"/>
    <x v="13"/>
    <n v="227273"/>
    <n v="2500000"/>
  </r>
  <r>
    <x v="16"/>
    <x v="1"/>
    <d v="2023-02-07T00:00:00"/>
    <x v="2"/>
    <x v="2"/>
    <x v="0"/>
    <x v="5"/>
    <x v="5"/>
    <x v="18"/>
    <x v="10"/>
    <x v="27"/>
    <n v="7500"/>
    <n v="82500"/>
  </r>
  <r>
    <x v="17"/>
    <x v="0"/>
    <d v="2023-02-09T00:00:00"/>
    <x v="6"/>
    <x v="6"/>
    <x v="1"/>
    <x v="1"/>
    <x v="1"/>
    <x v="19"/>
    <x v="2"/>
    <x v="28"/>
    <n v="-6818"/>
    <n v="-75000"/>
  </r>
  <r>
    <x v="17"/>
    <x v="1"/>
    <d v="2023-02-09T00:00:00"/>
    <x v="9"/>
    <x v="9"/>
    <x v="3"/>
    <x v="3"/>
    <x v="3"/>
    <x v="20"/>
    <x v="3"/>
    <x v="29"/>
    <n v="8727"/>
    <n v="96000"/>
  </r>
  <r>
    <x v="18"/>
    <x v="0"/>
    <d v="2023-02-10T00:00:00"/>
    <x v="7"/>
    <x v="7"/>
    <x v="1"/>
    <x v="7"/>
    <x v="7"/>
    <x v="21"/>
    <x v="2"/>
    <x v="30"/>
    <n v="-2273"/>
    <n v="-25000"/>
  </r>
  <r>
    <x v="19"/>
    <x v="0"/>
    <d v="2023-02-11T00:00:00"/>
    <x v="5"/>
    <x v="5"/>
    <x v="1"/>
    <x v="2"/>
    <x v="2"/>
    <x v="22"/>
    <x v="2"/>
    <x v="31"/>
    <n v="170455"/>
    <n v="1875000"/>
  </r>
  <r>
    <x v="19"/>
    <x v="1"/>
    <d v="2023-02-11T00:00:00"/>
    <x v="8"/>
    <x v="8"/>
    <x v="0"/>
    <x v="0"/>
    <x v="0"/>
    <x v="8"/>
    <x v="7"/>
    <x v="18"/>
    <n v="223636"/>
    <n v="2460000"/>
  </r>
  <r>
    <x v="19"/>
    <x v="2"/>
    <d v="2023-02-11T00:00:00"/>
    <x v="3"/>
    <x v="3"/>
    <x v="0"/>
    <x v="5"/>
    <x v="5"/>
    <x v="23"/>
    <x v="3"/>
    <x v="32"/>
    <n v="17455"/>
    <n v="192000"/>
  </r>
  <r>
    <x v="20"/>
    <x v="0"/>
    <d v="2023-02-14T00:00:00"/>
    <x v="2"/>
    <x v="2"/>
    <x v="0"/>
    <x v="5"/>
    <x v="5"/>
    <x v="18"/>
    <x v="10"/>
    <x v="27"/>
    <n v="7500"/>
    <n v="82500"/>
  </r>
  <r>
    <x v="21"/>
    <x v="0"/>
    <d v="2023-02-15T00:00:00"/>
    <x v="10"/>
    <x v="10"/>
    <x v="2"/>
    <x v="0"/>
    <x v="0"/>
    <x v="24"/>
    <x v="3"/>
    <x v="33"/>
    <n v="43636"/>
    <n v="480000"/>
  </r>
  <r>
    <x v="21"/>
    <x v="1"/>
    <d v="2023-02-15T00:00:00"/>
    <x v="7"/>
    <x v="7"/>
    <x v="4"/>
    <x v="1"/>
    <x v="1"/>
    <x v="20"/>
    <x v="3"/>
    <x v="29"/>
    <n v="8727"/>
    <n v="96000"/>
  </r>
  <r>
    <x v="22"/>
    <x v="0"/>
    <d v="2023-02-16T00:00:00"/>
    <x v="5"/>
    <x v="5"/>
    <x v="1"/>
    <x v="4"/>
    <x v="4"/>
    <x v="8"/>
    <x v="2"/>
    <x v="13"/>
    <n v="227273"/>
    <n v="2500000"/>
  </r>
  <r>
    <x v="23"/>
    <x v="0"/>
    <d v="2023-02-17T00:00:00"/>
    <x v="8"/>
    <x v="8"/>
    <x v="0"/>
    <x v="7"/>
    <x v="7"/>
    <x v="6"/>
    <x v="7"/>
    <x v="34"/>
    <n v="335455"/>
    <n v="3690000"/>
  </r>
  <r>
    <x v="24"/>
    <x v="0"/>
    <d v="2023-02-18T00:00:00"/>
    <x v="11"/>
    <x v="11"/>
    <x v="4"/>
    <x v="6"/>
    <x v="6"/>
    <x v="8"/>
    <x v="11"/>
    <x v="35"/>
    <n v="145455"/>
    <n v="1600000"/>
  </r>
  <r>
    <x v="24"/>
    <x v="1"/>
    <d v="2023-02-18T00:00:00"/>
    <x v="9"/>
    <x v="9"/>
    <x v="3"/>
    <x v="5"/>
    <x v="5"/>
    <x v="20"/>
    <x v="3"/>
    <x v="29"/>
    <n v="8727"/>
    <n v="96000"/>
  </r>
  <r>
    <x v="25"/>
    <x v="0"/>
    <d v="2023-02-19T00:00:00"/>
    <x v="5"/>
    <x v="5"/>
    <x v="1"/>
    <x v="4"/>
    <x v="4"/>
    <x v="8"/>
    <x v="2"/>
    <x v="13"/>
    <n v="227273"/>
    <n v="2500000"/>
  </r>
  <r>
    <x v="26"/>
    <x v="0"/>
    <d v="2023-02-22T00:00:00"/>
    <x v="6"/>
    <x v="6"/>
    <x v="1"/>
    <x v="1"/>
    <x v="1"/>
    <x v="1"/>
    <x v="2"/>
    <x v="6"/>
    <n v="113636"/>
    <n v="1250000"/>
  </r>
  <r>
    <x v="26"/>
    <x v="1"/>
    <d v="2023-02-22T00:00:00"/>
    <x v="4"/>
    <x v="4"/>
    <x v="1"/>
    <x v="2"/>
    <x v="2"/>
    <x v="8"/>
    <x v="2"/>
    <x v="13"/>
    <n v="227273"/>
    <n v="2500000"/>
  </r>
  <r>
    <x v="26"/>
    <x v="2"/>
    <d v="2023-02-22T00:00:00"/>
    <x v="6"/>
    <x v="6"/>
    <x v="1"/>
    <x v="7"/>
    <x v="7"/>
    <x v="1"/>
    <x v="2"/>
    <x v="6"/>
    <n v="113636"/>
    <n v="1250000"/>
  </r>
  <r>
    <x v="27"/>
    <x v="0"/>
    <d v="2023-02-23T00:00:00"/>
    <x v="7"/>
    <x v="7"/>
    <x v="1"/>
    <x v="0"/>
    <x v="0"/>
    <x v="8"/>
    <x v="2"/>
    <x v="13"/>
    <n v="227273"/>
    <n v="2500000"/>
  </r>
  <r>
    <x v="28"/>
    <x v="0"/>
    <d v="2023-02-25T00:00:00"/>
    <x v="11"/>
    <x v="11"/>
    <x v="4"/>
    <x v="2"/>
    <x v="2"/>
    <x v="8"/>
    <x v="11"/>
    <x v="35"/>
    <n v="145455"/>
    <n v="1600000"/>
  </r>
  <r>
    <x v="28"/>
    <x v="1"/>
    <d v="2023-02-25T00:00:00"/>
    <x v="4"/>
    <x v="4"/>
    <x v="0"/>
    <x v="7"/>
    <x v="7"/>
    <x v="11"/>
    <x v="3"/>
    <x v="19"/>
    <n v="29091"/>
    <n v="3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F67BE6-E589-48C5-8AC0-4839B27BBB40}" name="피벗 테이블2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14"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Row" compact="0" outline="0" subtotalTop="0" showAll="0" sortType="ascending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>
      <items count="26">
        <item x="19"/>
        <item x="9"/>
        <item x="21"/>
        <item x="13"/>
        <item x="7"/>
        <item x="15"/>
        <item x="18"/>
        <item x="20"/>
        <item x="14"/>
        <item x="3"/>
        <item x="23"/>
        <item x="11"/>
        <item x="24"/>
        <item x="5"/>
        <item x="1"/>
        <item x="10"/>
        <item x="22"/>
        <item x="8"/>
        <item x="17"/>
        <item x="12"/>
        <item x="2"/>
        <item x="6"/>
        <item x="16"/>
        <item x="0"/>
        <item x="4"/>
        <item t="default"/>
      </items>
    </pivotField>
    <pivotField compact="0" outline="0" subtotalTop="0" showAll="0"/>
    <pivotField dataField="1" compact="0" outline="0" subtotalTop="0" showAll="0">
      <items count="37">
        <item x="28"/>
        <item x="16"/>
        <item x="30"/>
        <item x="26"/>
        <item x="21"/>
        <item x="23"/>
        <item x="27"/>
        <item x="22"/>
        <item x="29"/>
        <item x="5"/>
        <item x="32"/>
        <item x="19"/>
        <item x="12"/>
        <item x="33"/>
        <item x="11"/>
        <item x="8"/>
        <item x="9"/>
        <item x="6"/>
        <item x="35"/>
        <item x="17"/>
        <item x="3"/>
        <item x="31"/>
        <item x="18"/>
        <item x="13"/>
        <item x="4"/>
        <item x="14"/>
        <item x="20"/>
        <item x="15"/>
        <item x="34"/>
        <item x="25"/>
        <item x="10"/>
        <item x="24"/>
        <item x="1"/>
        <item x="7"/>
        <item x="2"/>
        <item x="0"/>
        <item t="default"/>
      </items>
    </pivotField>
    <pivotField compact="0" outline="0" subtotalTop="0" showAll="0"/>
    <pivotField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13"/>
    <field x="4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8" subtotal="average" baseField="4" baseItem="11" numFmtId="43"/>
    <dataField name="평균 : 공급가액" fld="10" subtotal="average" baseField="4" baseItem="4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I19" sqref="I19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224</v>
      </c>
    </row>
    <row r="3" spans="1:10" ht="20.25">
      <c r="A3" s="27" t="s">
        <v>11</v>
      </c>
      <c r="B3" s="27"/>
      <c r="C3" s="27"/>
      <c r="D3" s="27"/>
      <c r="E3" s="27"/>
      <c r="F3" s="27"/>
      <c r="G3" s="27"/>
      <c r="H3" s="27"/>
      <c r="I3" s="27"/>
      <c r="J3" s="27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34" t="s">
        <v>276</v>
      </c>
    </row>
    <row r="15" spans="1:10">
      <c r="A15" s="5" t="b">
        <f>AND(SUM(B5:D5)&gt;=150,E5&lt;&gt;"B")</f>
        <v>0</v>
      </c>
    </row>
    <row r="17" spans="1:5">
      <c r="A17" t="s">
        <v>277</v>
      </c>
      <c r="B17" t="s">
        <v>278</v>
      </c>
      <c r="C17" t="s">
        <v>279</v>
      </c>
      <c r="D17" t="s">
        <v>280</v>
      </c>
      <c r="E17" t="s">
        <v>281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2" priority="1">
      <formula>ISODD(ROW())=TRUE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7" zoomScaleNormal="100" workbookViewId="0">
      <selection activeCell="K30" sqref="K30"/>
    </sheetView>
  </sheetViews>
  <sheetFormatPr defaultRowHeight="16.5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verticalDpi="0" r:id="rId1"/>
  <headerFooter>
    <oddFooter>&amp;C&amp;P/&amp;"/,보통"&amp;N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abSelected="1" topLeftCell="A13" workbookViewId="0">
      <selection activeCell="E41" sqref="E41"/>
    </sheetView>
  </sheetViews>
  <sheetFormatPr defaultRowHeight="16.5"/>
  <cols>
    <col min="1" max="1" width="11" bestFit="1" customWidth="1"/>
    <col min="2" max="2" width="14.25" customWidth="1"/>
    <col min="3" max="3" width="14" customWidth="1"/>
    <col min="4" max="4" width="10.6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MAXA(IF(A3=$B$8:$B$17,$E$8:$E$17))</f>
        <v>11500000</v>
      </c>
      <c r="C3" s="10">
        <f>ROUNDUP(AVERAGEIFS($G$8:$G$17,$B$8:$B$17,A3,$G$8:$G$17,"&gt;=1000000"),-3)</f>
        <v>5097000</v>
      </c>
      <c r="D3" s="26"/>
    </row>
    <row r="4" spans="1:9">
      <c r="A4" s="3" t="s">
        <v>130</v>
      </c>
      <c r="B4" s="10">
        <f t="array" ref="B4">MAXA(IF(A4=$B$8:$B$17,$E$8:$E$17))</f>
        <v>4000000</v>
      </c>
      <c r="C4" s="10">
        <f>ROUNDUP(AVERAGEIFS($G$8:$G$17,$B$8:$B$17,A4,$G$8:$G$17,"&gt;=1000000"),-3)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>
        <f>수익률(E8,F8,G8)</f>
        <v>0.35135135135135132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>
        <f t="shared" ref="I9:I17" si="0">수익률(E9,F9,G9)</f>
        <v>-0.12068965517241381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>
        <f t="shared" si="0"/>
        <v>-0.22222222222222221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>
        <f t="shared" si="0"/>
        <v>8.6956521739130377E-2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>
        <f t="shared" si="0"/>
        <v>-0.28800000000000003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>
        <f t="shared" si="0"/>
        <v>0.81818181818181812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>
        <f t="shared" si="0"/>
        <v>0.22727272727272729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>
        <f t="shared" si="0"/>
        <v>0.17500000000000004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>
        <f t="shared" si="0"/>
        <v>5.8823529411764719E-2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>
        <f t="shared" si="0"/>
        <v>-0.125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1">RANK(C22,$C$22:$C$29)</f>
        <v>3</v>
      </c>
      <c r="F22" s="1" t="str">
        <f>IF(AND(C22&gt;AVERAGE($C$22:$C$29),ISBLANK(D22)=TRUE),"우수지점","일반")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1"/>
        <v>2</v>
      </c>
      <c r="F23" s="1" t="str">
        <f t="shared" ref="F23:F29" si="2">IF(AND(C23&gt;AVERAGE($C$22:$C$29),ISBLANK(D23)=TRUE),"우수지점","일반")</f>
        <v>우수지점</v>
      </c>
      <c r="H23" s="7">
        <f>SUMIF($D$22:$D$29,"",$C$22:$C$29)/COUNTIF($D$22:$D$29,"")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1"/>
        <v>1</v>
      </c>
      <c r="F24" s="1" t="str">
        <f t="shared" si="2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1"/>
        <v>4</v>
      </c>
      <c r="F25" s="1" t="str">
        <f t="shared" si="2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1"/>
        <v>8</v>
      </c>
      <c r="F26" s="1" t="str">
        <f t="shared" si="2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1"/>
        <v>5</v>
      </c>
      <c r="F27" s="1" t="str">
        <f t="shared" si="2"/>
        <v>일반</v>
      </c>
      <c r="H27" s="9" t="s">
        <v>149</v>
      </c>
      <c r="I27" s="3" t="str">
        <f>DGET($A$21:$E$29,H27,$J$28:$J$29)</f>
        <v>대구</v>
      </c>
      <c r="J27" s="25" t="s">
        <v>276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1"/>
        <v>7</v>
      </c>
      <c r="F28" s="1" t="str">
        <f>IF(AND(C28&gt;AVERAGE($C$22:$C$29),ISBLANK(D28)=TRUE),"우수지점","일반")</f>
        <v>일반</v>
      </c>
      <c r="H28" s="9" t="s">
        <v>151</v>
      </c>
      <c r="I28" s="3">
        <f t="shared" ref="I28:I29" si="3">DGET($A$21:$E$29,H28,$J$28:$J$29)</f>
        <v>420</v>
      </c>
      <c r="J28" s="25" t="s">
        <v>311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1"/>
        <v>5</v>
      </c>
      <c r="F29" s="1" t="str">
        <f t="shared" si="2"/>
        <v>일반</v>
      </c>
      <c r="H29" s="9" t="s">
        <v>152</v>
      </c>
      <c r="I29" s="3">
        <f t="shared" si="3"/>
        <v>30</v>
      </c>
      <c r="J29">
        <v>1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4">E33*80%</f>
        <v>1040000</v>
      </c>
      <c r="G33" s="14">
        <f t="shared" ref="G33:G39" si="5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4"/>
        <v>720000</v>
      </c>
      <c r="G34" s="14">
        <f t="shared" si="5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4"/>
        <v>960000</v>
      </c>
      <c r="G35" s="14">
        <f t="shared" si="5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4"/>
        <v>680000</v>
      </c>
      <c r="G36" s="14">
        <f t="shared" si="5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4"/>
        <v>1160000</v>
      </c>
      <c r="G37" s="14">
        <f t="shared" si="5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4"/>
        <v>720000</v>
      </c>
      <c r="G38" s="14">
        <f t="shared" si="5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4"/>
        <v>1880000</v>
      </c>
      <c r="G39" s="14">
        <f t="shared" si="5"/>
        <v>4230000</v>
      </c>
    </row>
    <row r="41" spans="1:7">
      <c r="A41" t="s">
        <v>181</v>
      </c>
    </row>
    <row r="42" spans="1:7">
      <c r="A42" s="28" t="s">
        <v>161</v>
      </c>
      <c r="B42" s="30" t="s">
        <v>162</v>
      </c>
      <c r="C42" s="31"/>
    </row>
    <row r="43" spans="1:7">
      <c r="A43" s="29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COUNT(IF(($A44=$C$33:$C$39)*($D$33:$D$39=B$43),1))</f>
        <v>3</v>
      </c>
      <c r="C44" s="10">
        <f t="array" ref="C44">COUNT(IF(($A44=$C$33:$C$39)*($D$33:$D$39=C$43),1))</f>
        <v>1</v>
      </c>
    </row>
    <row r="45" spans="1:7">
      <c r="A45" s="3" t="s">
        <v>91</v>
      </c>
      <c r="B45" s="10">
        <f t="array" ref="B45">COUNT(IF(($A45=$C$33:$C$39)*($D$33:$D$39=B$43),1))</f>
        <v>1</v>
      </c>
      <c r="C45" s="10">
        <f t="array" ref="C45">COUNT(IF(($A45=$C$33:$C$39)*($D$33:$D$39=C$43),1))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A30" sqref="A30"/>
    </sheetView>
  </sheetViews>
  <sheetFormatPr defaultRowHeight="16.5"/>
  <cols>
    <col min="1" max="2" width="15.125" bestFit="1" customWidth="1"/>
    <col min="3" max="3" width="14.875" bestFit="1" customWidth="1"/>
    <col min="4" max="4" width="17" bestFit="1" customWidth="1"/>
    <col min="5" max="7" width="8.125" bestFit="1" customWidth="1"/>
    <col min="8" max="11" width="7.375" bestFit="1" customWidth="1"/>
    <col min="12" max="19" width="8.5" bestFit="1" customWidth="1"/>
    <col min="20" max="39" width="9.625" bestFit="1" customWidth="1"/>
    <col min="40" max="40" width="9.5" bestFit="1" customWidth="1"/>
    <col min="41" max="44" width="9.625" bestFit="1" customWidth="1"/>
    <col min="45" max="45" width="9.5" bestFit="1" customWidth="1"/>
    <col min="46" max="46" width="9.625" bestFit="1" customWidth="1"/>
    <col min="47" max="47" width="9.5" bestFit="1" customWidth="1"/>
    <col min="48" max="48" width="9.625" bestFit="1" customWidth="1"/>
    <col min="49" max="49" width="9.5" bestFit="1" customWidth="1"/>
    <col min="50" max="50" width="9.625" bestFit="1" customWidth="1"/>
    <col min="51" max="51" width="9.5" bestFit="1" customWidth="1"/>
    <col min="52" max="54" width="9.625" bestFit="1" customWidth="1"/>
    <col min="55" max="55" width="9.5" bestFit="1" customWidth="1"/>
    <col min="56" max="56" width="9.625" bestFit="1" customWidth="1"/>
    <col min="57" max="57" width="9.5" bestFit="1" customWidth="1"/>
    <col min="58" max="60" width="9.625" bestFit="1" customWidth="1"/>
    <col min="61" max="61" width="9.5" bestFit="1" customWidth="1"/>
    <col min="62" max="62" width="9.625" bestFit="1" customWidth="1"/>
    <col min="63" max="63" width="9.5" bestFit="1" customWidth="1"/>
  </cols>
  <sheetData>
    <row r="3" spans="1:4">
      <c r="A3" s="35" t="s">
        <v>295</v>
      </c>
      <c r="B3" s="35" t="s">
        <v>294</v>
      </c>
      <c r="C3" s="35" t="s">
        <v>300</v>
      </c>
    </row>
    <row r="4" spans="1:4">
      <c r="A4" t="s">
        <v>296</v>
      </c>
      <c r="B4" t="s">
        <v>282</v>
      </c>
      <c r="C4" t="s">
        <v>298</v>
      </c>
      <c r="D4" s="37">
        <v>121.36363636363636</v>
      </c>
    </row>
    <row r="5" spans="1:4">
      <c r="C5" t="s">
        <v>299</v>
      </c>
      <c r="D5" s="36">
        <v>1204950.4545454546</v>
      </c>
    </row>
    <row r="6" spans="1:4">
      <c r="B6" t="s">
        <v>285</v>
      </c>
      <c r="C6" t="s">
        <v>298</v>
      </c>
      <c r="D6" s="37">
        <v>30</v>
      </c>
    </row>
    <row r="7" spans="1:4">
      <c r="C7" t="s">
        <v>299</v>
      </c>
      <c r="D7" s="36">
        <v>436364</v>
      </c>
    </row>
    <row r="8" spans="1:4">
      <c r="B8" t="s">
        <v>289</v>
      </c>
      <c r="C8" t="s">
        <v>298</v>
      </c>
      <c r="D8" s="37">
        <v>6</v>
      </c>
    </row>
    <row r="9" spans="1:4">
      <c r="C9" t="s">
        <v>299</v>
      </c>
      <c r="D9" s="36">
        <v>87273</v>
      </c>
    </row>
    <row r="10" spans="1:4">
      <c r="B10" t="s">
        <v>290</v>
      </c>
      <c r="C10" t="s">
        <v>298</v>
      </c>
      <c r="D10" s="37">
        <v>6.666666666666667</v>
      </c>
    </row>
    <row r="11" spans="1:4">
      <c r="C11" t="s">
        <v>299</v>
      </c>
      <c r="D11" s="36">
        <v>98485</v>
      </c>
    </row>
    <row r="12" spans="1:4">
      <c r="B12" t="s">
        <v>291</v>
      </c>
      <c r="C12" t="s">
        <v>298</v>
      </c>
      <c r="D12" s="37">
        <v>187.4</v>
      </c>
    </row>
    <row r="13" spans="1:4">
      <c r="C13" t="s">
        <v>299</v>
      </c>
      <c r="D13" s="36">
        <v>2311745.6</v>
      </c>
    </row>
    <row r="14" spans="1:4">
      <c r="A14" t="s">
        <v>303</v>
      </c>
      <c r="D14" s="37">
        <v>648</v>
      </c>
    </row>
    <row r="15" spans="1:4">
      <c r="A15" t="s">
        <v>304</v>
      </c>
      <c r="D15" s="36">
        <v>5184000</v>
      </c>
    </row>
    <row r="16" spans="1:4">
      <c r="A16" t="s">
        <v>305</v>
      </c>
      <c r="D16" s="37">
        <v>-3</v>
      </c>
    </row>
    <row r="17" spans="1:4">
      <c r="A17" t="s">
        <v>306</v>
      </c>
      <c r="D17" s="36">
        <v>-34091</v>
      </c>
    </row>
    <row r="18" spans="1:4">
      <c r="A18" t="s">
        <v>297</v>
      </c>
      <c r="B18" t="s">
        <v>283</v>
      </c>
      <c r="C18" t="s">
        <v>298</v>
      </c>
      <c r="D18" s="37">
        <v>174.875</v>
      </c>
    </row>
    <row r="19" spans="1:4">
      <c r="C19" t="s">
        <v>299</v>
      </c>
      <c r="D19" s="36">
        <v>1987215.75</v>
      </c>
    </row>
    <row r="20" spans="1:4">
      <c r="B20" t="s">
        <v>284</v>
      </c>
      <c r="C20" t="s">
        <v>298</v>
      </c>
      <c r="D20" s="37">
        <v>500</v>
      </c>
    </row>
    <row r="21" spans="1:4">
      <c r="C21" t="s">
        <v>299</v>
      </c>
      <c r="D21" s="36">
        <v>8000000</v>
      </c>
    </row>
    <row r="22" spans="1:4">
      <c r="B22" t="s">
        <v>286</v>
      </c>
      <c r="C22" t="s">
        <v>298</v>
      </c>
      <c r="D22" s="37">
        <v>200</v>
      </c>
    </row>
    <row r="23" spans="1:4">
      <c r="C23" t="s">
        <v>299</v>
      </c>
      <c r="D23" s="36">
        <v>1454545</v>
      </c>
    </row>
    <row r="24" spans="1:4">
      <c r="B24" t="s">
        <v>287</v>
      </c>
      <c r="C24" t="s">
        <v>298</v>
      </c>
      <c r="D24" s="37">
        <v>84</v>
      </c>
    </row>
    <row r="25" spans="1:4">
      <c r="C25" t="s">
        <v>299</v>
      </c>
      <c r="D25" s="36">
        <v>955519.57142857148</v>
      </c>
    </row>
    <row r="26" spans="1:4">
      <c r="B26" t="s">
        <v>288</v>
      </c>
      <c r="C26" t="s">
        <v>298</v>
      </c>
      <c r="D26" s="37">
        <v>88.4</v>
      </c>
    </row>
    <row r="27" spans="1:4">
      <c r="C27" t="s">
        <v>299</v>
      </c>
      <c r="D27" s="36">
        <v>1005272.8</v>
      </c>
    </row>
    <row r="28" spans="1:4">
      <c r="B28" t="s">
        <v>292</v>
      </c>
      <c r="C28" t="s">
        <v>298</v>
      </c>
      <c r="D28" s="37">
        <v>277.14285714285717</v>
      </c>
    </row>
    <row r="29" spans="1:4">
      <c r="C29" t="s">
        <v>299</v>
      </c>
      <c r="D29" s="36">
        <v>2824285.7142857141</v>
      </c>
    </row>
    <row r="30" spans="1:4">
      <c r="B30" t="s">
        <v>293</v>
      </c>
      <c r="C30" t="s">
        <v>298</v>
      </c>
      <c r="D30" s="37">
        <v>56</v>
      </c>
    </row>
    <row r="31" spans="1:4">
      <c r="C31" t="s">
        <v>299</v>
      </c>
      <c r="D31" s="36">
        <v>655454.5</v>
      </c>
    </row>
    <row r="32" spans="1:4">
      <c r="A32" t="s">
        <v>307</v>
      </c>
      <c r="D32" s="37">
        <v>500</v>
      </c>
    </row>
    <row r="33" spans="1:4">
      <c r="A33" t="s">
        <v>308</v>
      </c>
      <c r="D33" s="36">
        <v>8000000</v>
      </c>
    </row>
    <row r="34" spans="1:4">
      <c r="A34" t="s">
        <v>309</v>
      </c>
      <c r="D34" s="37">
        <v>-6</v>
      </c>
    </row>
    <row r="35" spans="1:4">
      <c r="A35" t="s">
        <v>310</v>
      </c>
      <c r="D35" s="36">
        <v>-68182</v>
      </c>
    </row>
    <row r="36" spans="1:4">
      <c r="A36" t="s">
        <v>301</v>
      </c>
      <c r="D36" s="37">
        <v>138.25423728813558</v>
      </c>
    </row>
    <row r="37" spans="1:4">
      <c r="A37" t="s">
        <v>302</v>
      </c>
      <c r="D37" s="36">
        <v>1531332.8474576271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J3" sqref="J3"/>
    </sheetView>
  </sheetViews>
  <sheetFormatPr defaultRowHeight="16.5"/>
  <sheetData>
    <row r="2" spans="1:8" ht="17.25" thickBot="1">
      <c r="A2" t="s">
        <v>224</v>
      </c>
    </row>
    <row r="3" spans="1:8" ht="17.2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23B85A32-2332-434B-AFA3-82DE902E1253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L21" sqref="L21"/>
    </sheetView>
  </sheetViews>
  <sheetFormatPr defaultRowHeight="16.5"/>
  <sheetData>
    <row r="1" spans="1:6">
      <c r="A1" s="32" t="s">
        <v>232</v>
      </c>
      <c r="B1" s="32"/>
      <c r="C1" s="32"/>
      <c r="D1" s="32"/>
      <c r="E1" s="32"/>
      <c r="F1" s="32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G21" sqref="G21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25">
      <c r="A1" s="33" t="s">
        <v>247</v>
      </c>
      <c r="B1" s="33"/>
      <c r="C1" s="33"/>
      <c r="D1" s="33"/>
      <c r="E1" s="33"/>
      <c r="F1" s="33"/>
      <c r="G1" s="33"/>
      <c r="H1" s="33"/>
      <c r="I1" s="33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8">
        <v>1266666.6666663301</v>
      </c>
      <c r="G3" s="38">
        <v>480000</v>
      </c>
      <c r="H3" s="38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8">
        <v>1250000</v>
      </c>
      <c r="G4" s="38">
        <v>375000</v>
      </c>
      <c r="H4" s="38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8">
        <v>666666.66666633298</v>
      </c>
      <c r="G5" s="38">
        <v>200000</v>
      </c>
      <c r="H5" s="38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8">
        <v>1400000</v>
      </c>
      <c r="G6" s="38">
        <v>420000</v>
      </c>
      <c r="H6" s="38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8">
        <v>950000</v>
      </c>
      <c r="G7" s="38">
        <v>190000</v>
      </c>
      <c r="H7" s="38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8">
        <v>1000000</v>
      </c>
      <c r="G8" s="38">
        <v>200000</v>
      </c>
      <c r="H8" s="38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8">
        <v>866666.66666633298</v>
      </c>
      <c r="G9" s="38">
        <v>360000</v>
      </c>
      <c r="H9" s="38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8">
        <v>1250000</v>
      </c>
      <c r="G10" s="38">
        <v>375000</v>
      </c>
      <c r="H10" s="38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8">
        <v>1350000</v>
      </c>
      <c r="G11" s="38">
        <v>405000</v>
      </c>
      <c r="H11" s="38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D14" sqref="D14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cp:lastPrinted>2025-12-21T09:23:13Z</cp:lastPrinted>
  <dcterms:created xsi:type="dcterms:W3CDTF">2023-05-11T11:47:16Z</dcterms:created>
  <dcterms:modified xsi:type="dcterms:W3CDTF">2025-12-21T10:46:23Z</dcterms:modified>
</cp:coreProperties>
</file>