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ihok\Downloads\2026_컴활1급실기_기본서(20251121)\2026기본서_컴활1급실기\01 엑셀\03 기본모의고사\"/>
    </mc:Choice>
  </mc:AlternateContent>
  <xr:revisionPtr revIDLastSave="0" documentId="13_ncr:1_{C865671D-6EFA-4FA3-914F-7F28291D62AE}" xr6:coauthVersionLast="47" xr6:coauthVersionMax="47" xr10:uidLastSave="{00000000-0000-0000-0000-000000000000}"/>
  <bookViews>
    <workbookView xWindow="19095" yWindow="0" windowWidth="19410" windowHeight="20985" tabRatio="765" activeTab="5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LARGE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1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C33" i="2" a="1"/>
  <c r="C33" i="2" s="1"/>
  <c r="A33" i="2" a="1"/>
  <c r="A33" i="2" s="1"/>
  <c r="I29" i="2"/>
  <c r="I28" i="2"/>
  <c r="I27" i="2"/>
  <c r="H23" i="2"/>
  <c r="F23" i="2"/>
  <c r="F24" i="2"/>
  <c r="F25" i="2"/>
  <c r="F26" i="2"/>
  <c r="F27" i="2"/>
  <c r="F28" i="2"/>
  <c r="F29" i="2"/>
  <c r="F22" i="2"/>
  <c r="I9" i="2" a="1"/>
  <c r="I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17" i="2" a="1"/>
  <c r="I17" i="2" s="1"/>
  <c r="I8" i="2" a="1"/>
  <c r="I8" i="2" s="1"/>
  <c r="D3" i="2" a="1"/>
  <c r="D3" i="2" s="1"/>
  <c r="C4" i="2"/>
  <c r="C3" i="2"/>
  <c r="B4" i="2" a="1"/>
  <c r="B4" i="2" s="1"/>
  <c r="B3" i="2" a="1"/>
  <c r="B3" i="2" s="1"/>
  <c r="A15" i="1"/>
  <c r="F13" i="8"/>
  <c r="F6" i="8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A2028F-1CAA-4E48-B87E-B86673D9AF61}" name="MS Access Database_Query" type="1" refreshedVersion="8" background="1">
    <dbPr connection="DSN=MS Access Database;DBQ=C:\Users\jihok\Downloads\2026_컴활1급실기_기본서(20250807)\2026기본서_컴활1급실기\01 엑셀\03 기본모의고사\매출.accdb;DefaultDir=C:\Users\jihok\Downloads\2026_컴활1급실기_기본서(20250807)\2026기본서_컴활1급실기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<sst xmlns="http://schemas.openxmlformats.org/spreadsheetml/2006/main" count="489" uniqueCount="290">
  <si>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</si>
  <si>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</si>
  <si>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</si>
  <si>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</si>
  <si>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</si>
  <si>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</si>
  <si>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</si>
  <si>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</si>
  <si>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</si>
  <si>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</si>
  <si>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</si>
  <si>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</si>
  <si>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</si>
  <si>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</si>
  <si>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</si>
  <si>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</si>
  <si>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</si>
  <si>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</si>
  <si>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</si>
  <si>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</si>
  <si>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</si>
  <si>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</si>
  <si>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</si>
  <si>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</si>
  <si>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</si>
  <si>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</si>
  <si>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</si>
  <si>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</si>
  <si>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</si>
  <si>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</si>
  <si>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</si>
  <si>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</si>
  <si>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</si>
  <si>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</si>
  <si>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</si>
  <si>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</si>
  <si>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</si>
  <si>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</si>
  <si>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</si>
  <si>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</si>
  <si>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</si>
  <si>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</si>
  <si>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</si>
  <si>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</si>
  <si>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</si>
  <si>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</si>
  <si>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</si>
  <si>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</si>
  <si>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</si>
  <si>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</si>
  <si>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</si>
  <si>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</si>
  <si>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</si>
  <si>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</si>
  <si>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</si>
  <si>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</si>
  <si>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</si>
  <si>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</si>
  <si>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</si>
  <si>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</si>
  <si>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</si>
  <si>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</si>
  <si>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</si>
  <si>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</si>
  <si>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</si>
  <si>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</si>
  <si>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</si>
  <si>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</si>
  <si>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</si>
  <si>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</si>
  <si>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</si>
  <si>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</si>
  <si>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</si>
  <si>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</si>
  <si>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</si>
  <si>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</si>
  <si>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</si>
  <si>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</si>
  <si>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</si>
  <si>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</si>
  <si>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</si>
  <si>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</si>
  <si>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</si>
  <si>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</si>
  <si>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</si>
  <si>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</si>
  <si>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</si>
  <si>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</si>
  <si>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</si>
  <si>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</si>
  <si>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</si>
  <si>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</si>
  <si>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</si>
  <si>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</si>
  <si>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</si>
  <si>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</si>
  <si>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</si>
  <si>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</si>
  <si>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</si>
  <si>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</si>
  <si>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</si>
  <si>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</si>
  <si>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</si>
  <si>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</si>
  <si>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</si>
  <si>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</si>
  <si>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</si>
  <si>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</si>
  <si>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</si>
  <si>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</si>
  <si>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</si>
  <si>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</si>
  <si>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</si>
  <si>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</si>
  <si>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</si>
  <si>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</si>
  <si>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</si>
  <si>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</si>
  <si>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</si>
  <si>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</si>
  <si>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</si>
  <si>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</si>
  <si>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</si>
  <si>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</si>
  <si>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</si>
  <si>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</si>
  <si>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</si>
  <si>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</si>
  <si>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</si>
  <si>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</si>
  <si>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</si>
  <si>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</si>
  <si>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</si>
  <si>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</si>
  <si>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</si>
  <si>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</si>
  <si>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</si>
  <si>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</si>
  <si>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</si>
  <si>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</si>
  <si>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</si>
  <si>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</si>
  <si>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</si>
  <si>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</si>
  <si>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</si>
  <si>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</si>
  <si>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</si>
  <si>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</si>
  <si>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</si>
  <si>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</si>
  <si>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</si>
  <si>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</si>
  <si>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</si>
  <si>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</si>
  <si>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</si>
  <si>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</si>
  <si>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</si>
  <si>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</si>
  <si>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사원코드</t>
  </si>
  <si>
    <t>상여금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</si>
  <si>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</si>
  <si>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</si>
  <si>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</si>
  <si>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</si>
  <si>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</si>
  <si>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</si>
  <si>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</si>
  <si>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</si>
  <si>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</si>
  <si>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</si>
  <si>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</si>
  <si>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</si>
  <si>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</si>
  <si>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</si>
  <si>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</si>
  <si>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</si>
  <si>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</si>
  <si>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</si>
  <si>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</si>
  <si>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</si>
  <si>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</si>
  <si>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</si>
  <si>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</si>
  <si>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</si>
  <si>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</si>
  <si>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</si>
  <si>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</si>
  <si>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</si>
  <si>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</si>
  <si>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</si>
  <si>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</si>
  <si>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</si>
  <si>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</si>
  <si>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</si>
  <si>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</si>
  <si>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</si>
  <si>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</si>
  <si>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</si>
  <si>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</si>
  <si>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</si>
  <si>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</si>
  <si>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</si>
  <si>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</si>
  <si>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</si>
  <si>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</si>
  <si>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</si>
  <si>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</si>
  <si>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</si>
  <si>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</si>
  <si>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</si>
  <si>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</si>
  <si>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</si>
  <si>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</si>
  <si>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</si>
  <si>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</si>
  <si>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</si>
  <si>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</si>
  <si>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</si>
  <si>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</si>
  <si>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</si>
  <si>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</si>
  <si>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</si>
  <si>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</si>
  <si>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</si>
  <si>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</si>
  <si>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</si>
  <si>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</si>
  <si>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</si>
  <si>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</si>
  <si>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</si>
  <si>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</si>
  <si>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</si>
  <si>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</si>
  <si>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</si>
  <si>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</si>
  <si>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</si>
  <si>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</si>
  <si>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</si>
  <si>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</si>
  <si>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</si>
  <si>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</si>
  <si>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</si>
  <si>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</si>
  <si>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</si>
  <si>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</si>
  <si>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</si>
  <si>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</si>
  <si>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</si>
  <si>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</si>
  <si>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</si>
  <si>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</si>
  <si>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</si>
  <si>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</si>
  <si>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</si>
  <si>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[표4] 상위 1~3위의 평균과 하위 1~3위 평균</t>
    <phoneticPr fontId="1" type="noConversion"/>
  </si>
  <si>
    <t>입고량</t>
    <phoneticPr fontId="1" type="noConversion"/>
  </si>
  <si>
    <t>판매량</t>
    <phoneticPr fontId="1" type="noConversion"/>
  </si>
  <si>
    <t>재고량</t>
    <phoneticPr fontId="1" type="noConversion"/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</si>
  <si>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</si>
  <si>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</si>
  <si>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</si>
  <si>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</si>
  <si>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</si>
  <si>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</si>
  <si>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</si>
  <si>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</si>
  <si>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</si>
  <si>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</si>
  <si>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</si>
  <si>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</si>
  <si>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</si>
  <si>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</si>
  <si>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평균 : 공급가액</t>
  </si>
  <si>
    <t>평균 : 수량</t>
  </si>
  <si>
    <t>거래처명2</t>
  </si>
  <si>
    <t>온라인</t>
  </si>
  <si>
    <t>오프라인</t>
  </si>
  <si>
    <t>값</t>
  </si>
  <si>
    <t>전체 평균 : 수량</t>
  </si>
  <si>
    <t>전체 평균 : 공급가액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</si>
  <si>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</si>
  <si>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</si>
  <si>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</si>
  <si>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</si>
  <si>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</si>
  <si>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</si>
  <si>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</si>
  <si>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</si>
  <si>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순위</t>
    <phoneticPr fontId="1" type="noConversion"/>
  </si>
  <si>
    <t>영업4팀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</si>
</sst>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  <numFmt numFmtId="180" formatCode="#,##0.0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3">
    <dxf>
      <font>
        <b/>
        <i/>
        <color rgb="FF0070C0"/>
      </font>
    </dxf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D-4D12-8763-97346378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765375"/>
        <c:axId val="816762495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  <c:dispUnits>
          <c:builtInUnit val="thousands"/>
        </c:dispUnits>
      </c:valAx>
      <c:valAx>
        <c:axId val="81676249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6765375"/>
        <c:crosses val="max"/>
        <c:crossBetween val="between"/>
        <c:dispUnits>
          <c:builtInUnit val="thousands"/>
        </c:dispUnits>
      </c:valAx>
      <c:catAx>
        <c:axId val="816765375"/>
        <c:scaling>
          <c:orientation val="minMax"/>
        </c:scaling>
        <c:delete val="1"/>
        <c:axPos val="b"/>
        <c:majorTickMark val="out"/>
        <c:minorTickMark val="none"/>
        <c:tickLblPos val="nextTo"/>
        <c:crossAx val="81676249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3</xdr:row>
      <xdr:rowOff>0</xdr:rowOff>
    </xdr:from>
    <xdr:to>
      <xdr:col>6</xdr:col>
      <xdr:colOff>28575</xdr:colOff>
      <xdr:row>3</xdr:row>
      <xdr:rowOff>190500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66014960-57C6-2473-FB22-0FB5CBCEB213}"/>
            </a:ext>
          </a:extLst>
        </xdr:cNvPr>
        <xdr:cNvSpPr/>
      </xdr:nvSpPr>
      <xdr:spPr>
        <a:xfrm>
          <a:off x="3438525" y="628650"/>
          <a:ext cx="704850" cy="190500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123825</xdr:colOff>
      <xdr:row>4</xdr:row>
      <xdr:rowOff>28575</xdr:rowOff>
    </xdr:from>
    <xdr:to>
      <xdr:col>5</xdr:col>
      <xdr:colOff>123825</xdr:colOff>
      <xdr:row>14</xdr:row>
      <xdr:rowOff>19050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BC2C65BA-5EB1-4CAA-45ED-6052569370F9}"/>
            </a:ext>
          </a:extLst>
        </xdr:cNvPr>
        <xdr:cNvCxnSpPr/>
      </xdr:nvCxnSpPr>
      <xdr:spPr>
        <a:xfrm flipH="1">
          <a:off x="1495425" y="866775"/>
          <a:ext cx="2057400" cy="20859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EF1D4BF0-980A-0E64-6A20-3E2B28D6657C}"/>
            </a:ext>
          </a:extLst>
        </xdr:cNvPr>
        <xdr:cNvSpPr/>
      </xdr:nvSpPr>
      <xdr:spPr>
        <a:xfrm>
          <a:off x="4810125" y="2562225"/>
          <a:ext cx="8477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4CBD33E9-546A-BBC9-4221-E3647D758749}"/>
            </a:ext>
          </a:extLst>
        </xdr:cNvPr>
        <xdr:cNvSpPr/>
      </xdr:nvSpPr>
      <xdr:spPr>
        <a:xfrm>
          <a:off x="5657850" y="2562225"/>
          <a:ext cx="10001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지호" refreshedDate="46018.516860416668" backgroundQuery="1" createdVersion="8" refreshedVersion="8" minRefreshableVersion="3" recordCount="59" xr:uid="{1FAFD31E-8F12-4A7A-B7A0-5C2819808728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9DC41C-3032-42B2-97DC-D0FCE513DB37}" name="피벗 테이블1" cacheId="1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ubtotalTop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ubtotalTop="0" showAll="0"/>
    <pivotField dataField="1"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3" baseItem="0" numFmtId="180"/>
    <dataField name="평균 : 공급가액" fld="2" subtotal="average" baseField="0" baseItem="1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I20" sqref="I20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202</v>
      </c>
    </row>
    <row r="3" spans="1:10" ht="20.25">
      <c r="A3" s="45" t="s">
        <v>11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48" t="s">
        <v>258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2" priority="1">
      <formula>ISODD(ROW($A5))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E9" sqref="E9"/>
    </sheetView>
  </sheetViews>
  <sheetFormatPr defaultRowHeight="16.5"/>
  <cols>
    <col min="1" max="1" width="12" customWidth="1"/>
    <col min="2" max="2" width="12.125" customWidth="1"/>
    <col min="3" max="3" width="16" bestFit="1" customWidth="1"/>
    <col min="4" max="4" width="12.125" customWidth="1"/>
    <col min="6" max="6" width="10.25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27" t="s">
        <v>35</v>
      </c>
      <c r="B2" s="27" t="s">
        <v>36</v>
      </c>
      <c r="C2" s="27" t="s">
        <v>37</v>
      </c>
      <c r="D2" s="27" t="s">
        <v>38</v>
      </c>
      <c r="E2" s="27" t="s">
        <v>39</v>
      </c>
      <c r="F2" s="27" t="s">
        <v>40</v>
      </c>
      <c r="G2" s="27" t="s">
        <v>41</v>
      </c>
      <c r="H2" s="28" t="s">
        <v>42</v>
      </c>
    </row>
    <row r="3" spans="1:8">
      <c r="A3" s="29">
        <v>45200</v>
      </c>
      <c r="B3" s="30" t="s">
        <v>43</v>
      </c>
      <c r="C3" s="30" t="s">
        <v>44</v>
      </c>
      <c r="D3" s="30" t="s">
        <v>45</v>
      </c>
      <c r="E3" s="30" t="s">
        <v>46</v>
      </c>
      <c r="F3" s="30" t="s">
        <v>47</v>
      </c>
      <c r="G3" s="31">
        <v>150000</v>
      </c>
      <c r="H3" s="32">
        <v>45201</v>
      </c>
    </row>
    <row r="4" spans="1:8">
      <c r="A4" s="33">
        <v>45200</v>
      </c>
      <c r="B4" s="34" t="s">
        <v>48</v>
      </c>
      <c r="C4" s="34" t="s">
        <v>49</v>
      </c>
      <c r="D4" s="34" t="s">
        <v>50</v>
      </c>
      <c r="E4" s="34" t="s">
        <v>51</v>
      </c>
      <c r="F4" s="34" t="s">
        <v>52</v>
      </c>
      <c r="G4" s="35">
        <v>100000</v>
      </c>
      <c r="H4" s="36">
        <v>45201</v>
      </c>
    </row>
    <row r="5" spans="1:8">
      <c r="A5" s="29">
        <v>45200</v>
      </c>
      <c r="B5" s="30" t="s">
        <v>53</v>
      </c>
      <c r="C5" s="30" t="s">
        <v>54</v>
      </c>
      <c r="D5" s="30" t="s">
        <v>55</v>
      </c>
      <c r="E5" s="30" t="s">
        <v>56</v>
      </c>
      <c r="F5" s="30" t="s">
        <v>57</v>
      </c>
      <c r="G5" s="31">
        <v>50000</v>
      </c>
      <c r="H5" s="32">
        <v>45200</v>
      </c>
    </row>
    <row r="6" spans="1:8">
      <c r="A6" s="33">
        <v>45200</v>
      </c>
      <c r="B6" s="34" t="s">
        <v>58</v>
      </c>
      <c r="C6" s="34" t="s">
        <v>59</v>
      </c>
      <c r="D6" s="34" t="s">
        <v>60</v>
      </c>
      <c r="E6" s="34" t="s">
        <v>61</v>
      </c>
      <c r="F6" s="34" t="e">
        <f>#REF!</f>
        <v>#REF!</v>
      </c>
      <c r="G6" s="35">
        <v>220000</v>
      </c>
      <c r="H6" s="36">
        <v>45201</v>
      </c>
    </row>
    <row r="7" spans="1:8">
      <c r="A7" s="29">
        <v>45201</v>
      </c>
      <c r="B7" s="30" t="s">
        <v>43</v>
      </c>
      <c r="C7" s="30" t="s">
        <v>44</v>
      </c>
      <c r="D7" s="30" t="s">
        <v>62</v>
      </c>
      <c r="E7" s="30" t="s">
        <v>56</v>
      </c>
      <c r="F7" s="30" t="s">
        <v>47</v>
      </c>
      <c r="G7" s="31">
        <v>80000</v>
      </c>
      <c r="H7" s="32">
        <v>45202</v>
      </c>
    </row>
    <row r="8" spans="1:8">
      <c r="A8" s="33">
        <v>45201</v>
      </c>
      <c r="B8" s="34" t="s">
        <v>63</v>
      </c>
      <c r="C8" s="34" t="s">
        <v>64</v>
      </c>
      <c r="D8" s="34" t="s">
        <v>65</v>
      </c>
      <c r="E8" s="34" t="s">
        <v>66</v>
      </c>
      <c r="F8" s="34" t="s">
        <v>52</v>
      </c>
      <c r="G8" s="35">
        <v>170000</v>
      </c>
      <c r="H8" s="36">
        <v>45201</v>
      </c>
    </row>
    <row r="9" spans="1:8">
      <c r="A9" s="29">
        <v>45201</v>
      </c>
      <c r="B9" s="30" t="s">
        <v>67</v>
      </c>
      <c r="C9" s="30" t="s">
        <v>68</v>
      </c>
      <c r="D9" s="30" t="s">
        <v>69</v>
      </c>
      <c r="E9" s="30" t="s">
        <v>70</v>
      </c>
      <c r="F9" s="30" t="s">
        <v>52</v>
      </c>
      <c r="G9" s="31">
        <v>120000</v>
      </c>
      <c r="H9" s="32">
        <v>45202</v>
      </c>
    </row>
    <row r="10" spans="1:8">
      <c r="A10" s="33">
        <v>45201</v>
      </c>
      <c r="B10" s="34" t="s">
        <v>71</v>
      </c>
      <c r="C10" s="34" t="s">
        <v>72</v>
      </c>
      <c r="D10" s="34" t="s">
        <v>69</v>
      </c>
      <c r="E10" s="34" t="s">
        <v>70</v>
      </c>
      <c r="F10" s="34" t="s">
        <v>52</v>
      </c>
      <c r="G10" s="35">
        <v>120000</v>
      </c>
      <c r="H10" s="36">
        <v>45202</v>
      </c>
    </row>
    <row r="11" spans="1:8">
      <c r="A11" s="29">
        <v>45202</v>
      </c>
      <c r="B11" s="30" t="s">
        <v>73</v>
      </c>
      <c r="C11" s="30" t="s">
        <v>74</v>
      </c>
      <c r="D11" s="30" t="s">
        <v>75</v>
      </c>
      <c r="E11" s="30" t="s">
        <v>76</v>
      </c>
      <c r="F11" s="30" t="s">
        <v>57</v>
      </c>
      <c r="G11" s="31">
        <v>80000</v>
      </c>
      <c r="H11" s="32">
        <v>45202</v>
      </c>
    </row>
    <row r="12" spans="1:8">
      <c r="A12" s="33">
        <v>45202</v>
      </c>
      <c r="B12" s="34" t="s">
        <v>48</v>
      </c>
      <c r="C12" s="34" t="s">
        <v>49</v>
      </c>
      <c r="D12" s="34" t="s">
        <v>77</v>
      </c>
      <c r="E12" s="34" t="s">
        <v>78</v>
      </c>
      <c r="F12" s="34" t="s">
        <v>47</v>
      </c>
      <c r="G12" s="35">
        <v>190000</v>
      </c>
      <c r="H12" s="36">
        <v>45203</v>
      </c>
    </row>
    <row r="13" spans="1:8">
      <c r="A13" s="29">
        <v>45202</v>
      </c>
      <c r="B13" s="30" t="s">
        <v>63</v>
      </c>
      <c r="C13" s="30" t="s">
        <v>64</v>
      </c>
      <c r="D13" s="30" t="s">
        <v>79</v>
      </c>
      <c r="E13" s="30" t="s">
        <v>56</v>
      </c>
      <c r="F13" s="30" t="e">
        <f>#REF!</f>
        <v>#REF!</v>
      </c>
      <c r="G13" s="31">
        <v>90000</v>
      </c>
      <c r="H13" s="32">
        <v>45202</v>
      </c>
    </row>
    <row r="14" spans="1:8">
      <c r="A14" s="33">
        <v>45202</v>
      </c>
      <c r="B14" s="34" t="s">
        <v>80</v>
      </c>
      <c r="C14" s="34" t="s">
        <v>81</v>
      </c>
      <c r="D14" s="34" t="s">
        <v>82</v>
      </c>
      <c r="E14" s="34" t="s">
        <v>83</v>
      </c>
      <c r="F14" s="34" t="s">
        <v>57</v>
      </c>
      <c r="G14" s="35">
        <v>170000</v>
      </c>
      <c r="H14" s="36">
        <v>45202</v>
      </c>
    </row>
    <row r="15" spans="1:8">
      <c r="A15" s="29">
        <v>45202</v>
      </c>
      <c r="B15" s="30" t="s">
        <v>71</v>
      </c>
      <c r="C15" s="30" t="s">
        <v>72</v>
      </c>
      <c r="D15" s="30" t="s">
        <v>84</v>
      </c>
      <c r="E15" s="30" t="s">
        <v>78</v>
      </c>
      <c r="F15" s="30" t="s">
        <v>57</v>
      </c>
      <c r="G15" s="31">
        <v>170000</v>
      </c>
      <c r="H15" s="32">
        <v>45202</v>
      </c>
    </row>
    <row r="16" spans="1:8">
      <c r="A16" s="33">
        <v>45203</v>
      </c>
      <c r="B16" s="34" t="s">
        <v>48</v>
      </c>
      <c r="C16" s="34" t="s">
        <v>49</v>
      </c>
      <c r="D16" s="34" t="s">
        <v>65</v>
      </c>
      <c r="E16" s="34" t="s">
        <v>66</v>
      </c>
      <c r="F16" s="34" t="s">
        <v>52</v>
      </c>
      <c r="G16" s="35">
        <v>170000</v>
      </c>
      <c r="H16" s="36">
        <v>45204</v>
      </c>
    </row>
    <row r="17" spans="1:8">
      <c r="A17" s="29">
        <v>45203</v>
      </c>
      <c r="B17" s="30" t="s">
        <v>53</v>
      </c>
      <c r="C17" s="30" t="s">
        <v>54</v>
      </c>
      <c r="D17" s="30" t="s">
        <v>65</v>
      </c>
      <c r="E17" s="30" t="s">
        <v>66</v>
      </c>
      <c r="F17" s="30" t="s">
        <v>52</v>
      </c>
      <c r="G17" s="31">
        <v>170000</v>
      </c>
      <c r="H17" s="32">
        <v>45204</v>
      </c>
    </row>
    <row r="18" spans="1:8">
      <c r="A18" s="33">
        <v>45204</v>
      </c>
      <c r="B18" s="34" t="s">
        <v>71</v>
      </c>
      <c r="C18" s="34" t="s">
        <v>72</v>
      </c>
      <c r="D18" s="34" t="s">
        <v>50</v>
      </c>
      <c r="E18" s="34" t="s">
        <v>51</v>
      </c>
      <c r="F18" s="34" t="s">
        <v>52</v>
      </c>
      <c r="G18" s="35">
        <v>100000</v>
      </c>
      <c r="H18" s="36">
        <v>45205</v>
      </c>
    </row>
    <row r="19" spans="1:8">
      <c r="A19" s="41">
        <v>45205</v>
      </c>
      <c r="B19" s="42" t="s">
        <v>63</v>
      </c>
      <c r="C19" s="42" t="s">
        <v>64</v>
      </c>
      <c r="D19" s="42" t="s">
        <v>85</v>
      </c>
      <c r="E19" s="42" t="s">
        <v>86</v>
      </c>
      <c r="F19" s="42" t="s">
        <v>57</v>
      </c>
      <c r="G19" s="43">
        <v>55000</v>
      </c>
      <c r="H19" s="44">
        <v>45206</v>
      </c>
    </row>
    <row r="21" spans="1:8">
      <c r="A21" t="s">
        <v>87</v>
      </c>
    </row>
    <row r="22" spans="1:8">
      <c r="A22" s="27" t="s">
        <v>35</v>
      </c>
      <c r="B22" s="27" t="s">
        <v>36</v>
      </c>
      <c r="C22" s="27" t="s">
        <v>37</v>
      </c>
      <c r="D22" s="27" t="s">
        <v>38</v>
      </c>
      <c r="E22" s="27" t="s">
        <v>39</v>
      </c>
      <c r="F22" s="27" t="s">
        <v>40</v>
      </c>
      <c r="G22" s="27" t="s">
        <v>41</v>
      </c>
      <c r="H22" s="28" t="s">
        <v>42</v>
      </c>
    </row>
    <row r="23" spans="1:8">
      <c r="A23" s="29">
        <v>45202</v>
      </c>
      <c r="B23" s="30" t="s">
        <v>88</v>
      </c>
      <c r="C23" s="30" t="s">
        <v>89</v>
      </c>
      <c r="D23" s="30" t="s">
        <v>77</v>
      </c>
      <c r="E23" s="30" t="s">
        <v>78</v>
      </c>
      <c r="F23" s="30" t="s">
        <v>47</v>
      </c>
      <c r="G23" s="31">
        <v>190000</v>
      </c>
      <c r="H23" s="32">
        <v>45203</v>
      </c>
    </row>
    <row r="24" spans="1:8">
      <c r="A24" s="33">
        <v>45205</v>
      </c>
      <c r="B24" s="34" t="s">
        <v>88</v>
      </c>
      <c r="C24" s="34" t="s">
        <v>89</v>
      </c>
      <c r="D24" s="34" t="s">
        <v>90</v>
      </c>
      <c r="E24" s="34" t="s">
        <v>91</v>
      </c>
      <c r="F24" s="34" t="s">
        <v>47</v>
      </c>
      <c r="G24" s="35">
        <v>60000</v>
      </c>
      <c r="H24" s="36">
        <v>45206</v>
      </c>
    </row>
    <row r="25" spans="1:8">
      <c r="A25" s="29">
        <v>45200</v>
      </c>
      <c r="B25" s="30" t="s">
        <v>92</v>
      </c>
      <c r="C25" s="30" t="s">
        <v>93</v>
      </c>
      <c r="D25" s="30" t="s">
        <v>94</v>
      </c>
      <c r="E25" s="30" t="s">
        <v>86</v>
      </c>
      <c r="F25" s="30" t="s">
        <v>47</v>
      </c>
      <c r="G25" s="31">
        <v>85000</v>
      </c>
      <c r="H25" s="32">
        <v>45201</v>
      </c>
    </row>
    <row r="26" spans="1:8">
      <c r="A26" s="33">
        <v>45200</v>
      </c>
      <c r="B26" s="34" t="s">
        <v>92</v>
      </c>
      <c r="C26" s="34" t="s">
        <v>93</v>
      </c>
      <c r="D26" s="34" t="s">
        <v>95</v>
      </c>
      <c r="E26" s="34" t="s">
        <v>70</v>
      </c>
      <c r="F26" s="34" t="s">
        <v>57</v>
      </c>
      <c r="G26" s="35">
        <v>70000</v>
      </c>
      <c r="H26" s="36">
        <v>45200</v>
      </c>
    </row>
    <row r="27" spans="1:8">
      <c r="A27" s="29">
        <v>45202</v>
      </c>
      <c r="B27" s="30" t="s">
        <v>92</v>
      </c>
      <c r="C27" s="30" t="s">
        <v>93</v>
      </c>
      <c r="D27" s="30" t="s">
        <v>96</v>
      </c>
      <c r="E27" s="30" t="s">
        <v>61</v>
      </c>
      <c r="F27" s="30" t="s">
        <v>57</v>
      </c>
      <c r="G27" s="31">
        <v>170007</v>
      </c>
      <c r="H27" s="32">
        <v>45203</v>
      </c>
    </row>
    <row r="28" spans="1:8">
      <c r="A28" s="33">
        <v>45204</v>
      </c>
      <c r="B28" s="34" t="s">
        <v>97</v>
      </c>
      <c r="C28" s="34" t="s">
        <v>98</v>
      </c>
      <c r="D28" s="34" t="s">
        <v>99</v>
      </c>
      <c r="E28" s="34" t="s">
        <v>100</v>
      </c>
      <c r="F28" s="34" t="s">
        <v>47</v>
      </c>
      <c r="G28" s="35">
        <v>190000</v>
      </c>
      <c r="H28" s="36">
        <v>45205</v>
      </c>
    </row>
    <row r="29" spans="1:8">
      <c r="A29" s="29">
        <v>45200</v>
      </c>
      <c r="B29" s="30" t="s">
        <v>101</v>
      </c>
      <c r="C29" s="30" t="s">
        <v>102</v>
      </c>
      <c r="D29" s="30" t="s">
        <v>103</v>
      </c>
      <c r="E29" s="30" t="s">
        <v>91</v>
      </c>
      <c r="F29" s="30" t="s">
        <v>57</v>
      </c>
      <c r="G29" s="31">
        <v>35000</v>
      </c>
      <c r="H29" s="32">
        <v>45201</v>
      </c>
    </row>
    <row r="30" spans="1:8">
      <c r="A30" s="33">
        <v>45201</v>
      </c>
      <c r="B30" s="34" t="s">
        <v>104</v>
      </c>
      <c r="C30" s="34" t="s">
        <v>105</v>
      </c>
      <c r="D30" s="34" t="s">
        <v>106</v>
      </c>
      <c r="E30" s="34" t="s">
        <v>78</v>
      </c>
      <c r="F30" s="34" t="s">
        <v>52</v>
      </c>
      <c r="G30" s="35">
        <v>220000</v>
      </c>
      <c r="H30" s="36">
        <v>45201</v>
      </c>
    </row>
    <row r="31" spans="1:8">
      <c r="A31" s="29">
        <v>45204</v>
      </c>
      <c r="B31" s="30" t="s">
        <v>107</v>
      </c>
      <c r="C31" s="30" t="s">
        <v>108</v>
      </c>
      <c r="D31" s="30" t="s">
        <v>109</v>
      </c>
      <c r="E31" s="30" t="s">
        <v>76</v>
      </c>
      <c r="F31" s="30" t="s">
        <v>47</v>
      </c>
      <c r="G31" s="31">
        <v>100000</v>
      </c>
      <c r="H31" s="32">
        <v>45205</v>
      </c>
    </row>
    <row r="32" spans="1:8">
      <c r="A32" s="33">
        <v>45203</v>
      </c>
      <c r="B32" s="34" t="s">
        <v>110</v>
      </c>
      <c r="C32" s="34" t="s">
        <v>111</v>
      </c>
      <c r="D32" s="34" t="s">
        <v>112</v>
      </c>
      <c r="E32" s="34" t="s">
        <v>113</v>
      </c>
      <c r="F32" s="34" t="s">
        <v>57</v>
      </c>
      <c r="G32" s="35">
        <v>120000</v>
      </c>
      <c r="H32" s="36">
        <v>45204</v>
      </c>
    </row>
    <row r="33" spans="1:8">
      <c r="A33" s="29">
        <v>45202</v>
      </c>
      <c r="B33" s="30" t="s">
        <v>114</v>
      </c>
      <c r="C33" s="30" t="s">
        <v>115</v>
      </c>
      <c r="D33" s="30" t="s">
        <v>95</v>
      </c>
      <c r="E33" s="30" t="s">
        <v>70</v>
      </c>
      <c r="F33" s="30" t="s">
        <v>57</v>
      </c>
      <c r="G33" s="31">
        <v>70000</v>
      </c>
      <c r="H33" s="32">
        <v>45203</v>
      </c>
    </row>
    <row r="34" spans="1:8">
      <c r="A34" s="33">
        <v>45202</v>
      </c>
      <c r="B34" s="34" t="s">
        <v>116</v>
      </c>
      <c r="C34" s="34" t="s">
        <v>117</v>
      </c>
      <c r="D34" s="34" t="s">
        <v>45</v>
      </c>
      <c r="E34" s="34" t="s">
        <v>46</v>
      </c>
      <c r="F34" s="34" t="s">
        <v>47</v>
      </c>
      <c r="G34" s="35">
        <v>150000</v>
      </c>
      <c r="H34" s="36">
        <v>45203</v>
      </c>
    </row>
    <row r="35" spans="1:8">
      <c r="A35" s="29">
        <v>45204</v>
      </c>
      <c r="B35" s="30" t="s">
        <v>116</v>
      </c>
      <c r="C35" s="30" t="s">
        <v>117</v>
      </c>
      <c r="D35" s="30" t="s">
        <v>118</v>
      </c>
      <c r="E35" s="30" t="s">
        <v>119</v>
      </c>
      <c r="F35" s="30" t="s">
        <v>52</v>
      </c>
      <c r="G35" s="31">
        <v>200000</v>
      </c>
      <c r="H35" s="32">
        <v>45205</v>
      </c>
    </row>
    <row r="36" spans="1:8">
      <c r="A36" s="33">
        <v>45201</v>
      </c>
      <c r="B36" s="34" t="s">
        <v>120</v>
      </c>
      <c r="C36" s="34" t="s">
        <v>121</v>
      </c>
      <c r="D36" s="34" t="s">
        <v>82</v>
      </c>
      <c r="E36" s="34" t="s">
        <v>83</v>
      </c>
      <c r="F36" s="34" t="s">
        <v>57</v>
      </c>
      <c r="G36" s="35">
        <v>170000</v>
      </c>
      <c r="H36" s="36">
        <v>45202</v>
      </c>
    </row>
    <row r="37" spans="1:8">
      <c r="A37" s="29">
        <v>45203</v>
      </c>
      <c r="B37" s="30" t="s">
        <v>122</v>
      </c>
      <c r="C37" s="30" t="s">
        <v>123</v>
      </c>
      <c r="D37" s="30" t="s">
        <v>124</v>
      </c>
      <c r="E37" s="30" t="s">
        <v>66</v>
      </c>
      <c r="F37" s="30" t="s">
        <v>47</v>
      </c>
      <c r="G37" s="31">
        <v>140000</v>
      </c>
      <c r="H37" s="32">
        <v>45204</v>
      </c>
    </row>
    <row r="38" spans="1:8">
      <c r="A38" s="37">
        <v>45205</v>
      </c>
      <c r="B38" s="38" t="s">
        <v>122</v>
      </c>
      <c r="C38" s="38" t="s">
        <v>123</v>
      </c>
      <c r="D38" s="38" t="s">
        <v>125</v>
      </c>
      <c r="E38" s="38" t="s">
        <v>100</v>
      </c>
      <c r="F38" s="38" t="s">
        <v>57</v>
      </c>
      <c r="G38" s="39">
        <v>170000</v>
      </c>
      <c r="H38" s="40">
        <v>45205</v>
      </c>
    </row>
    <row r="39" spans="1:8">
      <c r="A39" s="7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33"/>
  <sheetViews>
    <sheetView workbookViewId="0">
      <selection activeCell="A33" sqref="A33:C33"/>
    </sheetView>
  </sheetViews>
  <sheetFormatPr defaultRowHeight="16.5"/>
  <cols>
    <col min="1" max="1" width="11.75" customWidth="1"/>
    <col min="2" max="2" width="9.5" bestFit="1" customWidth="1"/>
    <col min="3" max="3" width="10.875" bestFit="1" customWidth="1"/>
    <col min="4" max="4" width="9" bestFit="1" customWidth="1"/>
    <col min="5" max="6" width="11" bestFit="1" customWidth="1"/>
    <col min="7" max="7" width="10.25" bestFit="1" customWidth="1"/>
    <col min="8" max="8" width="12.75" bestFit="1" customWidth="1"/>
    <col min="9" max="9" width="8.875" bestFit="1" customWidth="1"/>
    <col min="10" max="10" width="6.75" customWidth="1"/>
  </cols>
  <sheetData>
    <row r="1" spans="1:9">
      <c r="A1" t="s">
        <v>0</v>
      </c>
    </row>
    <row r="2" spans="1:9">
      <c r="A2" s="3" t="s">
        <v>126</v>
      </c>
      <c r="B2" s="8" t="s">
        <v>127</v>
      </c>
      <c r="C2" s="8" t="s">
        <v>128</v>
      </c>
      <c r="D2" s="8" t="s">
        <v>132</v>
      </c>
    </row>
    <row r="3" spans="1:9">
      <c r="A3" s="3" t="s">
        <v>129</v>
      </c>
      <c r="B3" s="9">
        <f t="array" ref="B3">MAXA(IF($B$8:$B$17=$A3,$D$8:$D$17))</f>
        <v>500</v>
      </c>
      <c r="C3" s="9">
        <f>ROUNDUP(AVERAGEIFS(($G$8:$G$17),$B$8:$B$17,$A3,$G$8:$G$17,"&gt;=1000000"),-3)</f>
        <v>5097000</v>
      </c>
      <c r="D3" s="25" cm="1">
        <f t="array" ref="D3">INDEX($A$8:$C$17,_xlfn.XMATCH("*증권*",$A$8:$A$17,2),3)</f>
        <v>8700</v>
      </c>
    </row>
    <row r="4" spans="1:9">
      <c r="A4" s="3" t="s">
        <v>130</v>
      </c>
      <c r="B4" s="9">
        <f t="array" ref="B4">MAXA(IF($B$8:$B$17=$A4,$D$8:$D$17))</f>
        <v>295</v>
      </c>
      <c r="C4" s="9">
        <f>ROUNDUP(AVERAGEIFS(($G$8:$G$17),$B$8:$B$17,$A4,$G$8:$G$17,"&gt;=1000000"),-3)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8" t="s">
        <v>136</v>
      </c>
    </row>
    <row r="8" spans="1:9">
      <c r="A8" s="3" t="s">
        <v>137</v>
      </c>
      <c r="B8" s="3" t="s">
        <v>129</v>
      </c>
      <c r="C8" s="10">
        <v>18500</v>
      </c>
      <c r="D8" s="10">
        <v>30</v>
      </c>
      <c r="E8" s="10">
        <v>555000</v>
      </c>
      <c r="F8" s="11">
        <v>1387.5</v>
      </c>
      <c r="G8" s="11">
        <v>750000</v>
      </c>
      <c r="H8" s="11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0">
        <v>8700</v>
      </c>
      <c r="D9" s="10">
        <v>295</v>
      </c>
      <c r="E9" s="10">
        <v>2566500</v>
      </c>
      <c r="F9" s="11">
        <v>6416.25</v>
      </c>
      <c r="G9" s="11">
        <v>2256750</v>
      </c>
      <c r="H9" s="11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0">
        <v>9900</v>
      </c>
      <c r="D10" s="10">
        <v>10</v>
      </c>
      <c r="E10" s="10">
        <v>99000</v>
      </c>
      <c r="F10" s="11">
        <v>247.5</v>
      </c>
      <c r="G10" s="11">
        <v>77000</v>
      </c>
      <c r="H10" s="11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0">
        <v>23000</v>
      </c>
      <c r="D11" s="10">
        <v>500</v>
      </c>
      <c r="E11" s="10">
        <v>11500000</v>
      </c>
      <c r="F11" s="11">
        <v>28750</v>
      </c>
      <c r="G11" s="11">
        <v>12500000</v>
      </c>
      <c r="H11" s="11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0">
        <v>125000</v>
      </c>
      <c r="D12" s="10">
        <v>30</v>
      </c>
      <c r="E12" s="10">
        <v>3750000</v>
      </c>
      <c r="F12" s="11">
        <v>9375</v>
      </c>
      <c r="G12" s="11">
        <v>2670000</v>
      </c>
      <c r="H12" s="11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0">
        <v>6600</v>
      </c>
      <c r="D13" s="10">
        <v>120</v>
      </c>
      <c r="E13" s="10">
        <v>792000</v>
      </c>
      <c r="F13" s="11">
        <v>1980</v>
      </c>
      <c r="G13" s="11">
        <v>1440000</v>
      </c>
      <c r="H13" s="11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0">
        <v>11000</v>
      </c>
      <c r="D14" s="10">
        <v>50</v>
      </c>
      <c r="E14" s="10">
        <v>550000</v>
      </c>
      <c r="F14" s="11">
        <v>1375</v>
      </c>
      <c r="G14" s="11">
        <v>675000</v>
      </c>
      <c r="H14" s="11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0">
        <v>20000</v>
      </c>
      <c r="D15" s="10">
        <v>200</v>
      </c>
      <c r="E15" s="10">
        <v>4000000</v>
      </c>
      <c r="F15" s="11">
        <v>10000</v>
      </c>
      <c r="G15" s="11">
        <v>4700000</v>
      </c>
      <c r="H15" s="11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0">
        <v>25500</v>
      </c>
      <c r="D16" s="10">
        <v>50</v>
      </c>
      <c r="E16" s="10">
        <v>1275000</v>
      </c>
      <c r="F16" s="11">
        <v>3187.5</v>
      </c>
      <c r="G16" s="11">
        <v>1350000</v>
      </c>
      <c r="H16" s="11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0">
        <v>7200</v>
      </c>
      <c r="D17" s="10">
        <v>20</v>
      </c>
      <c r="E17" s="10">
        <v>144000</v>
      </c>
      <c r="F17" s="11">
        <v>360</v>
      </c>
      <c r="G17" s="11">
        <v>126000</v>
      </c>
      <c r="H17" s="11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2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8" t="s">
        <v>21</v>
      </c>
    </row>
    <row r="22" spans="1:10">
      <c r="A22" s="3" t="s">
        <v>46</v>
      </c>
      <c r="B22" s="13">
        <v>350</v>
      </c>
      <c r="C22" s="13">
        <v>320</v>
      </c>
      <c r="D22" s="13">
        <v>30</v>
      </c>
      <c r="E22" s="1">
        <f t="shared" ref="E22:E29" si="0">RANK(C22,$C$22:$C$29)</f>
        <v>3</v>
      </c>
      <c r="F22" s="1" t="str">
        <f>IF(AND(C22&gt;AVERAGE($C$22:$C$29),ISBLANK(D22)),"우수지점","일반")</f>
        <v>일반</v>
      </c>
      <c r="H22" s="8" t="s">
        <v>154</v>
      </c>
    </row>
    <row r="23" spans="1:10">
      <c r="A23" s="3" t="s">
        <v>119</v>
      </c>
      <c r="B23" s="13">
        <v>400</v>
      </c>
      <c r="C23" s="13">
        <v>380</v>
      </c>
      <c r="D23" s="13"/>
      <c r="E23" s="1">
        <f t="shared" si="0"/>
        <v>2</v>
      </c>
      <c r="F23" s="1" t="str">
        <f t="shared" ref="F23:F29" si="1">IF(AND(C23&gt;AVERAGE($C$22:$C$29),ISBLANK(D23)),"우수지점","일반")</f>
        <v>우수지점</v>
      </c>
      <c r="H23" s="6">
        <f>SUMIF(D22:D29,"",C22:C29)/COUNTIF(D22:D29,"")</f>
        <v>280</v>
      </c>
    </row>
    <row r="24" spans="1:10">
      <c r="A24" s="3" t="s">
        <v>66</v>
      </c>
      <c r="B24" s="13">
        <v>450</v>
      </c>
      <c r="C24" s="13">
        <v>420</v>
      </c>
      <c r="D24" s="13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3">
        <v>300</v>
      </c>
      <c r="C25" s="13">
        <v>290</v>
      </c>
      <c r="D25" s="13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3">
        <v>200</v>
      </c>
      <c r="C26" s="13">
        <v>175</v>
      </c>
      <c r="D26" s="13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3">
        <v>250</v>
      </c>
      <c r="C27" s="13">
        <v>230</v>
      </c>
      <c r="D27" s="13"/>
      <c r="E27" s="1">
        <f t="shared" si="0"/>
        <v>5</v>
      </c>
      <c r="F27" s="1" t="str">
        <f t="shared" si="1"/>
        <v>일반</v>
      </c>
      <c r="H27" s="8" t="s">
        <v>149</v>
      </c>
      <c r="I27" s="3" t="str">
        <f>DGET($A$21:$E$29,1,J27:$J$28)</f>
        <v>대구</v>
      </c>
      <c r="J27" s="24" t="s">
        <v>288</v>
      </c>
    </row>
    <row r="28" spans="1:10">
      <c r="A28" s="3" t="s">
        <v>86</v>
      </c>
      <c r="B28" s="13">
        <v>250</v>
      </c>
      <c r="C28" s="13">
        <v>220</v>
      </c>
      <c r="D28" s="13">
        <v>30</v>
      </c>
      <c r="E28" s="1">
        <f t="shared" si="0"/>
        <v>7</v>
      </c>
      <c r="F28" s="1" t="str">
        <f t="shared" si="1"/>
        <v>일반</v>
      </c>
      <c r="H28" s="8" t="s">
        <v>151</v>
      </c>
      <c r="I28" s="3">
        <f>DGET($A$21:$E$29,3,J27:$J$28)</f>
        <v>420</v>
      </c>
      <c r="J28" s="24">
        <v>1</v>
      </c>
    </row>
    <row r="29" spans="1:10">
      <c r="A29" s="3" t="s">
        <v>157</v>
      </c>
      <c r="B29" s="13">
        <v>250</v>
      </c>
      <c r="C29" s="13">
        <v>230</v>
      </c>
      <c r="D29" s="13"/>
      <c r="E29" s="1">
        <f t="shared" si="0"/>
        <v>5</v>
      </c>
      <c r="F29" s="1" t="str">
        <f t="shared" si="1"/>
        <v>일반</v>
      </c>
      <c r="H29" s="8" t="s">
        <v>152</v>
      </c>
      <c r="I29" s="3">
        <f>DGET($A$21:$E$29,4,J27:$J$28)</f>
        <v>30</v>
      </c>
    </row>
    <row r="31" spans="1:10">
      <c r="A31" t="s">
        <v>254</v>
      </c>
    </row>
    <row r="32" spans="1:10">
      <c r="A32" s="8" t="s">
        <v>255</v>
      </c>
      <c r="B32" s="8" t="s">
        <v>256</v>
      </c>
      <c r="C32" s="8" t="s">
        <v>257</v>
      </c>
      <c r="F32" s="26"/>
    </row>
    <row r="33" spans="1:7">
      <c r="A33" s="3" t="str">
        <f t="array" ref="A33">ROUND(AVERAGE(LARGE(B$22:B$29,{1,2,3})),0)&amp;"-"&amp;ROUND(AVERAGE(SMALL(B$22:B$29,{1,2,3})),0)</f>
        <v>400-233</v>
      </c>
      <c r="B33" s="3" t="str">
        <f t="array" ref="B33">ROUND(AVERAGE(LARGE(C$22:C$29,{1,2,3})),0)&amp;"-"&amp;ROUND(AVERAGE(SMALL(C$22:C$29,{1,2,3})),0)</f>
        <v>373-208</v>
      </c>
      <c r="C33" s="3" t="str">
        <f t="array" ref="C33">ROUND(AVERAGE(LARGE(D$22:D$29,{1,2,3})),0)&amp;"-"&amp;ROUND(AVERAGE(SMALL(D$22:D$29,{1,2,3})),0)</f>
        <v>30-22</v>
      </c>
      <c r="G33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workbookViewId="0">
      <selection activeCell="D43" sqref="D43"/>
    </sheetView>
  </sheetViews>
  <sheetFormatPr defaultRowHeight="16.5"/>
  <cols>
    <col min="1" max="2" width="15.125" bestFit="1" customWidth="1"/>
    <col min="3" max="3" width="14.875" bestFit="1" customWidth="1"/>
    <col min="4" max="4" width="17" bestFit="1" customWidth="1"/>
  </cols>
  <sheetData>
    <row r="3" spans="1:4">
      <c r="A3" s="49" t="s">
        <v>274</v>
      </c>
      <c r="B3" s="49" t="s">
        <v>271</v>
      </c>
      <c r="C3" s="49" t="s">
        <v>277</v>
      </c>
    </row>
    <row r="4" spans="1:4">
      <c r="A4" t="s">
        <v>275</v>
      </c>
      <c r="B4" t="s">
        <v>259</v>
      </c>
      <c r="C4" t="s">
        <v>273</v>
      </c>
      <c r="D4" s="52">
        <v>121.36363636363636</v>
      </c>
    </row>
    <row r="5" spans="1:4">
      <c r="C5" t="s">
        <v>272</v>
      </c>
      <c r="D5" s="50">
        <v>1204950.4545454546</v>
      </c>
    </row>
    <row r="6" spans="1:4">
      <c r="B6" t="s">
        <v>262</v>
      </c>
      <c r="C6" t="s">
        <v>273</v>
      </c>
      <c r="D6" s="52">
        <v>30</v>
      </c>
    </row>
    <row r="7" spans="1:4">
      <c r="C7" t="s">
        <v>272</v>
      </c>
      <c r="D7" s="50">
        <v>436364</v>
      </c>
    </row>
    <row r="8" spans="1:4">
      <c r="B8" t="s">
        <v>266</v>
      </c>
      <c r="C8" t="s">
        <v>273</v>
      </c>
      <c r="D8" s="52">
        <v>6</v>
      </c>
    </row>
    <row r="9" spans="1:4">
      <c r="C9" t="s">
        <v>272</v>
      </c>
      <c r="D9" s="50">
        <v>87273</v>
      </c>
    </row>
    <row r="10" spans="1:4">
      <c r="B10" t="s">
        <v>267</v>
      </c>
      <c r="C10" t="s">
        <v>273</v>
      </c>
      <c r="D10" s="52">
        <v>6.666666666666667</v>
      </c>
    </row>
    <row r="11" spans="1:4">
      <c r="C11" t="s">
        <v>272</v>
      </c>
      <c r="D11" s="50">
        <v>98485</v>
      </c>
    </row>
    <row r="12" spans="1:4">
      <c r="B12" t="s">
        <v>268</v>
      </c>
      <c r="C12" t="s">
        <v>273</v>
      </c>
      <c r="D12" s="52">
        <v>187.4</v>
      </c>
    </row>
    <row r="13" spans="1:4">
      <c r="C13" t="s">
        <v>272</v>
      </c>
      <c r="D13" s="50">
        <v>2311745.6</v>
      </c>
    </row>
    <row r="14" spans="1:4">
      <c r="A14" t="s">
        <v>280</v>
      </c>
      <c r="D14" s="52">
        <v>648</v>
      </c>
    </row>
    <row r="15" spans="1:4">
      <c r="A15" t="s">
        <v>281</v>
      </c>
      <c r="D15" s="50">
        <v>5184000</v>
      </c>
    </row>
    <row r="16" spans="1:4">
      <c r="A16" t="s">
        <v>282</v>
      </c>
      <c r="D16" s="52">
        <v>-3</v>
      </c>
    </row>
    <row r="17" spans="1:4">
      <c r="A17" t="s">
        <v>283</v>
      </c>
      <c r="D17" s="50">
        <v>-34091</v>
      </c>
    </row>
    <row r="18" spans="1:4">
      <c r="A18" t="s">
        <v>276</v>
      </c>
      <c r="B18" t="s">
        <v>260</v>
      </c>
      <c r="C18" t="s">
        <v>273</v>
      </c>
      <c r="D18" s="52">
        <v>174.875</v>
      </c>
    </row>
    <row r="19" spans="1:4">
      <c r="C19" t="s">
        <v>272</v>
      </c>
      <c r="D19" s="50">
        <v>1987215.75</v>
      </c>
    </row>
    <row r="20" spans="1:4">
      <c r="B20" t="s">
        <v>261</v>
      </c>
      <c r="C20" t="s">
        <v>273</v>
      </c>
      <c r="D20" s="52">
        <v>500</v>
      </c>
    </row>
    <row r="21" spans="1:4">
      <c r="C21" t="s">
        <v>272</v>
      </c>
      <c r="D21" s="50">
        <v>8000000</v>
      </c>
    </row>
    <row r="22" spans="1:4">
      <c r="B22" t="s">
        <v>263</v>
      </c>
      <c r="C22" t="s">
        <v>273</v>
      </c>
      <c r="D22" s="52">
        <v>200</v>
      </c>
    </row>
    <row r="23" spans="1:4">
      <c r="C23" t="s">
        <v>272</v>
      </c>
      <c r="D23" s="50">
        <v>1454545</v>
      </c>
    </row>
    <row r="24" spans="1:4">
      <c r="B24" t="s">
        <v>264</v>
      </c>
      <c r="C24" t="s">
        <v>273</v>
      </c>
      <c r="D24" s="52">
        <v>84</v>
      </c>
    </row>
    <row r="25" spans="1:4">
      <c r="C25" t="s">
        <v>272</v>
      </c>
      <c r="D25" s="50">
        <v>955519.57142857148</v>
      </c>
    </row>
    <row r="26" spans="1:4">
      <c r="B26" t="s">
        <v>265</v>
      </c>
      <c r="C26" t="s">
        <v>273</v>
      </c>
      <c r="D26" s="52">
        <v>88.4</v>
      </c>
    </row>
    <row r="27" spans="1:4">
      <c r="C27" t="s">
        <v>272</v>
      </c>
      <c r="D27" s="50">
        <v>1005272.8</v>
      </c>
    </row>
    <row r="28" spans="1:4">
      <c r="B28" t="s">
        <v>269</v>
      </c>
      <c r="C28" t="s">
        <v>273</v>
      </c>
      <c r="D28" s="52">
        <v>277.14285714285717</v>
      </c>
    </row>
    <row r="29" spans="1:4">
      <c r="C29" t="s">
        <v>272</v>
      </c>
      <c r="D29" s="50">
        <v>2824285.7142857141</v>
      </c>
    </row>
    <row r="30" spans="1:4">
      <c r="B30" t="s">
        <v>270</v>
      </c>
      <c r="C30" t="s">
        <v>273</v>
      </c>
      <c r="D30" s="52">
        <v>56</v>
      </c>
    </row>
    <row r="31" spans="1:4">
      <c r="C31" t="s">
        <v>272</v>
      </c>
      <c r="D31" s="50">
        <v>655454.5</v>
      </c>
    </row>
    <row r="32" spans="1:4">
      <c r="A32" t="s">
        <v>284</v>
      </c>
      <c r="D32" s="52">
        <v>500</v>
      </c>
    </row>
    <row r="33" spans="1:4">
      <c r="A33" t="s">
        <v>285</v>
      </c>
      <c r="D33" s="50">
        <v>8000000</v>
      </c>
    </row>
    <row r="34" spans="1:4">
      <c r="A34" t="s">
        <v>286</v>
      </c>
      <c r="D34" s="52">
        <v>-6</v>
      </c>
    </row>
    <row r="35" spans="1:4">
      <c r="A35" t="s">
        <v>287</v>
      </c>
      <c r="D35" s="50">
        <v>-68182</v>
      </c>
    </row>
    <row r="36" spans="1:4">
      <c r="A36" t="s">
        <v>278</v>
      </c>
      <c r="D36" s="52">
        <v>138.25423728813558</v>
      </c>
    </row>
    <row r="37" spans="1:4">
      <c r="A37" t="s">
        <v>279</v>
      </c>
      <c r="D37" s="50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A4" sqref="A4:H16"/>
    </sheetView>
  </sheetViews>
  <sheetFormatPr defaultRowHeight="16.5"/>
  <sheetData>
    <row r="2" spans="1:8" ht="17.25" thickBot="1">
      <c r="A2" t="s">
        <v>202</v>
      </c>
    </row>
    <row r="3" spans="1:8" ht="17.25" thickBot="1">
      <c r="A3" s="14" t="s">
        <v>160</v>
      </c>
      <c r="B3" s="15" t="s">
        <v>12</v>
      </c>
      <c r="C3" s="15" t="s">
        <v>161</v>
      </c>
      <c r="D3" s="15" t="s">
        <v>2</v>
      </c>
      <c r="E3" s="15" t="s">
        <v>162</v>
      </c>
      <c r="F3" s="15" t="s">
        <v>163</v>
      </c>
      <c r="G3" s="15" t="s">
        <v>203</v>
      </c>
      <c r="H3" s="16" t="s">
        <v>164</v>
      </c>
    </row>
    <row r="4" spans="1:8">
      <c r="A4" s="17">
        <v>1006</v>
      </c>
      <c r="B4" s="18" t="s">
        <v>165</v>
      </c>
      <c r="C4" s="18" t="s">
        <v>6</v>
      </c>
      <c r="D4" s="18" t="s">
        <v>166</v>
      </c>
      <c r="E4" s="18" t="s">
        <v>167</v>
      </c>
      <c r="F4" s="18" t="s">
        <v>168</v>
      </c>
      <c r="G4" s="18">
        <v>36</v>
      </c>
      <c r="H4" s="19" t="s">
        <v>204</v>
      </c>
    </row>
    <row r="5" spans="1:8">
      <c r="A5" s="20">
        <v>1010</v>
      </c>
      <c r="B5" s="21" t="s">
        <v>169</v>
      </c>
      <c r="C5" s="21" t="s">
        <v>170</v>
      </c>
      <c r="D5" s="21" t="s">
        <v>171</v>
      </c>
      <c r="E5" s="21" t="s">
        <v>172</v>
      </c>
      <c r="F5" s="21" t="s">
        <v>168</v>
      </c>
      <c r="G5" s="21">
        <v>16</v>
      </c>
      <c r="H5" s="22" t="s">
        <v>173</v>
      </c>
    </row>
    <row r="6" spans="1:8">
      <c r="A6" s="20">
        <v>1008</v>
      </c>
      <c r="B6" s="21" t="s">
        <v>174</v>
      </c>
      <c r="C6" s="21" t="s">
        <v>170</v>
      </c>
      <c r="D6" s="21" t="s">
        <v>205</v>
      </c>
      <c r="E6" s="21" t="s">
        <v>175</v>
      </c>
      <c r="F6" s="21" t="s">
        <v>176</v>
      </c>
      <c r="G6" s="21">
        <v>24</v>
      </c>
      <c r="H6" s="22" t="s">
        <v>204</v>
      </c>
    </row>
    <row r="7" spans="1:8">
      <c r="A7" s="20">
        <v>1009</v>
      </c>
      <c r="B7" s="21" t="s">
        <v>177</v>
      </c>
      <c r="C7" s="21" t="s">
        <v>170</v>
      </c>
      <c r="D7" s="21" t="s">
        <v>166</v>
      </c>
      <c r="E7" s="21" t="s">
        <v>178</v>
      </c>
      <c r="F7" s="21" t="s">
        <v>176</v>
      </c>
      <c r="G7" s="21">
        <v>24</v>
      </c>
      <c r="H7" s="22" t="s">
        <v>204</v>
      </c>
    </row>
    <row r="8" spans="1:8">
      <c r="A8" s="20">
        <v>1001</v>
      </c>
      <c r="B8" s="21" t="s">
        <v>179</v>
      </c>
      <c r="C8" s="21" t="s">
        <v>180</v>
      </c>
      <c r="D8" s="21" t="s">
        <v>181</v>
      </c>
      <c r="E8" s="21" t="s">
        <v>182</v>
      </c>
      <c r="F8" s="21" t="s">
        <v>168</v>
      </c>
      <c r="G8" s="21">
        <v>150</v>
      </c>
      <c r="H8" s="22" t="s">
        <v>206</v>
      </c>
    </row>
    <row r="9" spans="1:8">
      <c r="A9" s="20">
        <v>1005</v>
      </c>
      <c r="B9" s="21" t="s">
        <v>183</v>
      </c>
      <c r="C9" s="21" t="s">
        <v>6</v>
      </c>
      <c r="D9" s="21" t="s">
        <v>166</v>
      </c>
      <c r="E9" s="21" t="s">
        <v>167</v>
      </c>
      <c r="F9" s="21" t="s">
        <v>168</v>
      </c>
      <c r="G9" s="21">
        <v>40</v>
      </c>
      <c r="H9" s="22" t="s">
        <v>207</v>
      </c>
    </row>
    <row r="10" spans="1:8">
      <c r="A10" s="20">
        <v>1002</v>
      </c>
      <c r="B10" s="21" t="s">
        <v>184</v>
      </c>
      <c r="C10" s="21" t="s">
        <v>185</v>
      </c>
      <c r="D10" s="21" t="s">
        <v>166</v>
      </c>
      <c r="E10" s="21" t="s">
        <v>186</v>
      </c>
      <c r="F10" s="21" t="s">
        <v>168</v>
      </c>
      <c r="G10" s="21">
        <v>128</v>
      </c>
      <c r="H10" s="22" t="s">
        <v>208</v>
      </c>
    </row>
    <row r="11" spans="1:8">
      <c r="A11" s="20">
        <v>1013</v>
      </c>
      <c r="B11" s="21" t="s">
        <v>187</v>
      </c>
      <c r="C11" s="21" t="s">
        <v>188</v>
      </c>
      <c r="D11" s="21" t="s">
        <v>209</v>
      </c>
      <c r="E11" s="21" t="s">
        <v>178</v>
      </c>
      <c r="F11" s="21" t="s">
        <v>189</v>
      </c>
      <c r="G11" s="21">
        <v>12</v>
      </c>
      <c r="H11" s="22" t="s">
        <v>204</v>
      </c>
    </row>
    <row r="12" spans="1:8">
      <c r="A12" s="20">
        <v>1003</v>
      </c>
      <c r="B12" s="21" t="s">
        <v>190</v>
      </c>
      <c r="C12" s="21" t="s">
        <v>191</v>
      </c>
      <c r="D12" s="21" t="s">
        <v>192</v>
      </c>
      <c r="E12" s="21" t="s">
        <v>193</v>
      </c>
      <c r="F12" s="21" t="s">
        <v>168</v>
      </c>
      <c r="G12" s="21">
        <v>124</v>
      </c>
      <c r="H12" s="22" t="s">
        <v>173</v>
      </c>
    </row>
    <row r="13" spans="1:8">
      <c r="A13" s="20">
        <v>1011</v>
      </c>
      <c r="B13" s="21" t="s">
        <v>194</v>
      </c>
      <c r="C13" s="21" t="s">
        <v>170</v>
      </c>
      <c r="D13" s="21" t="s">
        <v>166</v>
      </c>
      <c r="E13" s="21" t="s">
        <v>172</v>
      </c>
      <c r="F13" s="21" t="s">
        <v>176</v>
      </c>
      <c r="G13" s="21">
        <v>15</v>
      </c>
      <c r="H13" s="22" t="s">
        <v>204</v>
      </c>
    </row>
    <row r="14" spans="1:8">
      <c r="A14" s="20">
        <v>1007</v>
      </c>
      <c r="B14" s="21" t="s">
        <v>195</v>
      </c>
      <c r="C14" s="21" t="s">
        <v>6</v>
      </c>
      <c r="D14" s="21" t="s">
        <v>171</v>
      </c>
      <c r="E14" s="21" t="s">
        <v>196</v>
      </c>
      <c r="F14" s="21" t="s">
        <v>168</v>
      </c>
      <c r="G14" s="21">
        <v>26</v>
      </c>
      <c r="H14" s="22" t="s">
        <v>173</v>
      </c>
    </row>
    <row r="15" spans="1:8">
      <c r="A15" s="20">
        <v>1012</v>
      </c>
      <c r="B15" s="21" t="s">
        <v>197</v>
      </c>
      <c r="C15" s="21" t="s">
        <v>170</v>
      </c>
      <c r="D15" s="21" t="s">
        <v>166</v>
      </c>
      <c r="E15" s="21" t="s">
        <v>175</v>
      </c>
      <c r="F15" s="21" t="s">
        <v>168</v>
      </c>
      <c r="G15" s="21">
        <v>13</v>
      </c>
      <c r="H15" s="22" t="s">
        <v>207</v>
      </c>
    </row>
    <row r="16" spans="1:8">
      <c r="A16" s="20">
        <v>1004</v>
      </c>
      <c r="B16" s="21" t="s">
        <v>198</v>
      </c>
      <c r="C16" s="21" t="s">
        <v>199</v>
      </c>
      <c r="D16" s="21" t="s">
        <v>181</v>
      </c>
      <c r="E16" s="21" t="s">
        <v>200</v>
      </c>
      <c r="F16" s="21" t="s">
        <v>201</v>
      </c>
      <c r="G16" s="21">
        <v>60</v>
      </c>
      <c r="H16" s="22" t="s">
        <v>206</v>
      </c>
    </row>
  </sheetData>
  <phoneticPr fontId="1" type="noConversion"/>
  <conditionalFormatting sqref="E4:E16">
    <cfRule type="uniqueValues" dxfId="1" priority="1"/>
  </conditionalFormatting>
  <dataValidations count="1">
    <dataValidation type="custom" allowBlank="1" showInputMessage="1" showErrorMessage="1" sqref="A4:H16" xr:uid="{D8C11C87-D406-48C5-A732-8BA27B82FF7F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abSelected="1" workbookViewId="0">
      <selection activeCell="I32" sqref="I32"/>
    </sheetView>
  </sheetViews>
  <sheetFormatPr defaultRowHeight="16.5"/>
  <sheetData>
    <row r="1" spans="1:6">
      <c r="A1" s="46" t="s">
        <v>210</v>
      </c>
      <c r="B1" s="46"/>
      <c r="C1" s="46"/>
      <c r="D1" s="46"/>
      <c r="E1" s="46"/>
      <c r="F1" s="46"/>
    </row>
    <row r="2" spans="1:6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 spans="1:6">
      <c r="A3" s="1">
        <v>1</v>
      </c>
      <c r="B3" s="1" t="s">
        <v>217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218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219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220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221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222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223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224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I26" sqref="I26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3.125" customWidth="1"/>
  </cols>
  <sheetData>
    <row r="1" spans="1:9" ht="20.25">
      <c r="A1" s="47" t="s">
        <v>225</v>
      </c>
      <c r="B1" s="47"/>
      <c r="C1" s="47"/>
      <c r="D1" s="47"/>
      <c r="E1" s="47"/>
      <c r="F1" s="47"/>
      <c r="G1" s="47"/>
      <c r="H1" s="47"/>
      <c r="I1" s="47"/>
    </row>
    <row r="2" spans="1:9">
      <c r="A2" s="3" t="s">
        <v>158</v>
      </c>
      <c r="B2" s="3" t="s">
        <v>1</v>
      </c>
      <c r="C2" s="3" t="s">
        <v>226</v>
      </c>
      <c r="D2" s="3" t="s">
        <v>3</v>
      </c>
      <c r="E2" s="3" t="s">
        <v>227</v>
      </c>
      <c r="F2" s="3" t="s">
        <v>4</v>
      </c>
      <c r="G2" s="3" t="s">
        <v>159</v>
      </c>
      <c r="H2" s="3" t="s">
        <v>5</v>
      </c>
      <c r="I2" s="3" t="s">
        <v>228</v>
      </c>
    </row>
    <row r="3" spans="1:9">
      <c r="A3" s="3" t="s">
        <v>229</v>
      </c>
      <c r="B3" s="3" t="s">
        <v>230</v>
      </c>
      <c r="C3" s="3" t="s">
        <v>8</v>
      </c>
      <c r="D3" s="3" t="s">
        <v>9</v>
      </c>
      <c r="E3" s="1">
        <v>16</v>
      </c>
      <c r="F3" s="51">
        <v>1266666.6666663301</v>
      </c>
      <c r="G3" s="51">
        <v>480000</v>
      </c>
      <c r="H3" s="51">
        <v>208000</v>
      </c>
      <c r="I3" s="9">
        <f t="shared" ref="I3:I11" si="0">F3+G3+H3</f>
        <v>1954666.6666663301</v>
      </c>
    </row>
    <row r="4" spans="1:9">
      <c r="A4" s="3" t="s">
        <v>231</v>
      </c>
      <c r="B4" s="3" t="s">
        <v>232</v>
      </c>
      <c r="C4" s="3" t="s">
        <v>233</v>
      </c>
      <c r="D4" s="3" t="s">
        <v>7</v>
      </c>
      <c r="E4" s="1">
        <v>9</v>
      </c>
      <c r="F4" s="51">
        <v>1250000</v>
      </c>
      <c r="G4" s="51">
        <v>375000</v>
      </c>
      <c r="H4" s="51">
        <v>62500</v>
      </c>
      <c r="I4" s="9">
        <f t="shared" si="0"/>
        <v>1687500</v>
      </c>
    </row>
    <row r="5" spans="1:9">
      <c r="A5" s="3" t="s">
        <v>234</v>
      </c>
      <c r="B5" s="3" t="s">
        <v>235</v>
      </c>
      <c r="C5" s="3" t="s">
        <v>8</v>
      </c>
      <c r="D5" s="3" t="s">
        <v>6</v>
      </c>
      <c r="E5" s="1">
        <v>4</v>
      </c>
      <c r="F5" s="51">
        <v>666666.66666633298</v>
      </c>
      <c r="G5" s="51">
        <v>200000</v>
      </c>
      <c r="H5" s="51">
        <v>20000</v>
      </c>
      <c r="I5" s="9">
        <f t="shared" si="0"/>
        <v>886666.66666633298</v>
      </c>
    </row>
    <row r="6" spans="1:9">
      <c r="A6" s="3" t="s">
        <v>236</v>
      </c>
      <c r="B6" s="3" t="s">
        <v>237</v>
      </c>
      <c r="C6" s="3" t="s">
        <v>192</v>
      </c>
      <c r="D6" s="3" t="s">
        <v>9</v>
      </c>
      <c r="E6" s="1">
        <v>12</v>
      </c>
      <c r="F6" s="51">
        <v>1400000</v>
      </c>
      <c r="G6" s="51">
        <v>420000</v>
      </c>
      <c r="H6" s="51">
        <v>112000</v>
      </c>
      <c r="I6" s="9">
        <f t="shared" si="0"/>
        <v>1932000</v>
      </c>
    </row>
    <row r="7" spans="1:9">
      <c r="A7" s="3" t="s">
        <v>238</v>
      </c>
      <c r="B7" s="3" t="s">
        <v>239</v>
      </c>
      <c r="C7" s="3" t="s">
        <v>233</v>
      </c>
      <c r="D7" s="3" t="s">
        <v>6</v>
      </c>
      <c r="E7" s="1">
        <v>3</v>
      </c>
      <c r="F7" s="51">
        <v>950000</v>
      </c>
      <c r="G7" s="51">
        <v>190000</v>
      </c>
      <c r="H7" s="51">
        <v>19000</v>
      </c>
      <c r="I7" s="9">
        <f t="shared" si="0"/>
        <v>1159000</v>
      </c>
    </row>
    <row r="8" spans="1:9">
      <c r="A8" s="3" t="s">
        <v>240</v>
      </c>
      <c r="B8" s="3" t="s">
        <v>241</v>
      </c>
      <c r="C8" s="3" t="s">
        <v>192</v>
      </c>
      <c r="D8" s="3" t="s">
        <v>6</v>
      </c>
      <c r="E8" s="1">
        <v>4</v>
      </c>
      <c r="F8" s="51">
        <v>1000000</v>
      </c>
      <c r="G8" s="51">
        <v>200000</v>
      </c>
      <c r="H8" s="51">
        <v>20000</v>
      </c>
      <c r="I8" s="9">
        <f t="shared" si="0"/>
        <v>1220000</v>
      </c>
    </row>
    <row r="9" spans="1:9">
      <c r="A9" s="3" t="s">
        <v>242</v>
      </c>
      <c r="B9" s="3" t="s">
        <v>243</v>
      </c>
      <c r="C9" s="3" t="s">
        <v>8</v>
      </c>
      <c r="D9" s="3" t="s">
        <v>7</v>
      </c>
      <c r="E9" s="1">
        <v>8</v>
      </c>
      <c r="F9" s="51">
        <v>866666.66666633298</v>
      </c>
      <c r="G9" s="51">
        <v>360000</v>
      </c>
      <c r="H9" s="51">
        <v>60000</v>
      </c>
      <c r="I9" s="9">
        <f t="shared" si="0"/>
        <v>1286666.6666663331</v>
      </c>
    </row>
    <row r="10" spans="1:9">
      <c r="A10" s="3" t="s">
        <v>244</v>
      </c>
      <c r="B10" s="3" t="s">
        <v>245</v>
      </c>
      <c r="C10" s="3" t="s">
        <v>192</v>
      </c>
      <c r="D10" s="3" t="s">
        <v>7</v>
      </c>
      <c r="E10" s="1">
        <v>9</v>
      </c>
      <c r="F10" s="51">
        <v>1250000</v>
      </c>
      <c r="G10" s="51">
        <v>375000</v>
      </c>
      <c r="H10" s="51">
        <v>62500</v>
      </c>
      <c r="I10" s="9">
        <f t="shared" si="0"/>
        <v>1687500</v>
      </c>
    </row>
    <row r="11" spans="1:9">
      <c r="A11" s="3" t="s">
        <v>246</v>
      </c>
      <c r="B11" s="3" t="s">
        <v>247</v>
      </c>
      <c r="C11" s="3" t="s">
        <v>233</v>
      </c>
      <c r="D11" s="3" t="s">
        <v>9</v>
      </c>
      <c r="E11" s="1">
        <v>11</v>
      </c>
      <c r="F11" s="51">
        <v>1350000</v>
      </c>
      <c r="G11" s="51">
        <v>405000</v>
      </c>
      <c r="H11" s="51">
        <v>108000</v>
      </c>
      <c r="I11" s="9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7"/>
  <sheetViews>
    <sheetView workbookViewId="0">
      <selection activeCell="E13" sqref="E13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248</v>
      </c>
    </row>
    <row r="3" spans="2:5">
      <c r="B3" s="23" t="s">
        <v>226</v>
      </c>
      <c r="C3" s="23" t="s">
        <v>249</v>
      </c>
      <c r="D3" s="23" t="s">
        <v>250</v>
      </c>
      <c r="E3" s="23" t="s">
        <v>251</v>
      </c>
    </row>
    <row r="4" spans="2:5">
      <c r="B4" t="s">
        <v>252</v>
      </c>
      <c r="C4">
        <v>3</v>
      </c>
      <c r="D4">
        <v>6</v>
      </c>
      <c r="E4">
        <v>9</v>
      </c>
    </row>
    <row r="5" spans="2:5">
      <c r="B5" t="s">
        <v>253</v>
      </c>
      <c r="C5">
        <v>3</v>
      </c>
      <c r="D5">
        <v>4</v>
      </c>
      <c r="E5">
        <v>7</v>
      </c>
    </row>
    <row r="6" spans="2:5">
      <c r="B6" t="s">
        <v>253</v>
      </c>
      <c r="C6">
        <v>1</v>
      </c>
      <c r="D6">
        <v>2</v>
      </c>
      <c r="E6">
        <v>3</v>
      </c>
    </row>
    <row r="7" spans="2:5">
      <c r="B7" t="s">
        <v>289</v>
      </c>
      <c r="C7">
        <v>1</v>
      </c>
      <c r="D7">
        <v>2</v>
      </c>
      <c r="E7">
        <v>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김지호</cp:lastModifiedBy>
  <dcterms:created xsi:type="dcterms:W3CDTF">2023-05-11T11:47:16Z</dcterms:created>
  <dcterms:modified xsi:type="dcterms:W3CDTF">2025-12-27T06:11:27Z</dcterms:modified>
</cp:coreProperties>
</file>