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026a0675bf6488/바탕 화면/시나공컴활1급/길벗컴활1급/01 엑셀/03 기본모의고사/"/>
    </mc:Choice>
  </mc:AlternateContent>
  <xr:revisionPtr revIDLastSave="31" documentId="13_ncr:1_{0E54BEF3-F08A-4149-A1B4-D746BCA095F8}" xr6:coauthVersionLast="47" xr6:coauthVersionMax="47" xr10:uidLastSave="{EE2EE78D-7DC9-41CA-85F8-D8990E070A01}"/>
  <bookViews>
    <workbookView xWindow="-108" yWindow="-108" windowWidth="23256" windowHeight="12456" tabRatio="765" activeTab="5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eta.T" hidden="1" xlm="1">#NAME?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" l="1"/>
  <c r="I28" i="2"/>
  <c r="I27" i="2"/>
  <c r="H23" i="2"/>
  <c r="C4" i="2"/>
  <c r="C3" i="2"/>
  <c r="C44" i="2" a="1"/>
  <c r="C44" i="2" s="1"/>
  <c r="C45" i="2" a="1"/>
  <c r="C45" i="2"/>
  <c r="B45" i="2" a="1"/>
  <c r="B45" i="2"/>
  <c r="B44" i="2" a="1"/>
  <c r="B44" i="2" s="1"/>
  <c r="F23" i="2"/>
  <c r="F24" i="2"/>
  <c r="F25" i="2"/>
  <c r="F26" i="2"/>
  <c r="F27" i="2"/>
  <c r="F28" i="2"/>
  <c r="F29" i="2"/>
  <c r="F22" i="2"/>
  <c r="B4" i="2" a="1"/>
  <c r="B4" i="2" s="1"/>
  <c r="B3" i="2" a="1"/>
  <c r="B3" i="2" s="1"/>
  <c r="A15" i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9" i="2" a="1"/>
  <c r="I13" i="2" a="1"/>
  <c r="I17" i="2" a="1"/>
  <c r="I15" i="2" a="1"/>
  <c r="I16" i="2" a="1"/>
  <c r="I10" i="2" a="1"/>
  <c r="I14" i="2" a="1"/>
  <c r="I11" i="2" a="1"/>
  <c r="I12" i="2" a="1"/>
  <c r="I8" i="2" a="1"/>
  <c r="I12" i="2" l="1"/>
  <c r="I11" i="2"/>
  <c r="I14" i="2"/>
  <c r="I10" i="2"/>
  <c r="I16" i="2"/>
  <c r="I15" i="2"/>
  <c r="I17" i="2"/>
  <c r="I13" i="2"/>
  <c r="I9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BD4133-BD38-4785-BD5E-0163E1F0022A}" name="MS Access Database_Query" type="1" refreshedVersion="8" background="1">
    <dbPr connection="DSN=MS Access Database;DBQ=C:\OA\매출.accdb;DefaultDir=C:\OA;DriverId=25;FIL=MS Access;MaxBufferSize=2048;PageTimeout=5;" command="SELECT 매출.거래처명, 매출.수량, 매출.공급가액_x000d__x000a_FROM `C:\OA\매출.accdb`.매출 매출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<sst xmlns="http://schemas.openxmlformats.org/spreadsheetml/2006/main" count="520" uniqueCount="304">
  <si>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</si>
  <si>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</si>
  <si>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</si>
  <si>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</si>
  <si>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</si>
  <si>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</si>
  <si>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</si>
  <si>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</si>
  <si>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</si>
  <si>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</si>
  <si>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</si>
  <si>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</si>
  <si>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</si>
  <si>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</si>
  <si>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</si>
  <si>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</si>
  <si>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</si>
  <si>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</si>
  <si>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</si>
  <si>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</si>
  <si>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</si>
  <si>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</si>
  <si>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</si>
  <si>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</si>
  <si>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</si>
  <si>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</si>
  <si>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</si>
  <si>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</si>
  <si>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</si>
  <si>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</si>
  <si>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</si>
  <si>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</si>
  <si>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</si>
  <si>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</si>
  <si>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</si>
  <si>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</si>
  <si>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</si>
  <si>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</si>
  <si>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</si>
  <si>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</si>
  <si>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</si>
  <si>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</si>
  <si>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</si>
  <si>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</si>
  <si>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</si>
  <si>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</si>
  <si>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</si>
  <si>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</si>
  <si>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</si>
  <si>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</si>
  <si>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</si>
  <si>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</si>
  <si>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</si>
  <si>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</si>
  <si>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</si>
  <si>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</si>
  <si>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</si>
  <si>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</si>
  <si>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</si>
  <si>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</si>
  <si>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</si>
  <si>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</si>
  <si>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</si>
  <si>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</si>
  <si>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</si>
  <si>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</si>
  <si>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</si>
  <si>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</si>
  <si>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</si>
  <si>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</si>
  <si>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</si>
  <si>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</si>
  <si>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</si>
  <si>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</si>
  <si>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</si>
  <si>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</si>
  <si>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</si>
  <si>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</si>
  <si>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</si>
  <si>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</si>
  <si>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</si>
  <si>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</si>
  <si>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</si>
  <si>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</si>
  <si>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</si>
  <si>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</si>
  <si>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</si>
  <si>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</si>
  <si>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</si>
  <si>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</si>
  <si>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</si>
  <si>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</si>
  <si>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</si>
  <si>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</si>
  <si>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</si>
  <si>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</si>
  <si>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</si>
  <si>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</si>
  <si>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</si>
  <si>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</si>
  <si>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</si>
  <si>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</si>
  <si>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</si>
  <si>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</si>
  <si>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</si>
  <si>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</si>
  <si>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</si>
  <si>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</si>
  <si>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</si>
  <si>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</si>
  <si>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</si>
  <si>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</si>
  <si>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</si>
  <si>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</si>
  <si>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</si>
  <si>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</si>
  <si>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</si>
  <si>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</si>
  <si>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</si>
  <si>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</si>
  <si>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</si>
  <si>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</si>
  <si>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</si>
  <si>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</si>
  <si>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</si>
  <si>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</si>
  <si>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</si>
  <si>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</si>
  <si>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</si>
  <si>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</si>
  <si>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</si>
  <si>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</si>
  <si>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</si>
  <si>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</si>
  <si>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</si>
  <si>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</si>
  <si>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</si>
  <si>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</si>
  <si>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</si>
  <si>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</si>
  <si>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</si>
  <si>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</si>
  <si>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</si>
  <si>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</si>
  <si>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</si>
  <si>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</si>
  <si>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</si>
  <si>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</si>
  <si>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</si>
  <si>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</si>
  <si>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</si>
  <si>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</si>
  <si>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</si>
  <si>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</si>
  <si>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</si>
  <si>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</si>
  <si>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</si>
  <si>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</si>
  <si>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[표4]</t>
  </si>
  <si>
    <t>사원코드</t>
  </si>
  <si>
    <t>가입자</t>
  </si>
  <si>
    <t>거주지</t>
  </si>
  <si>
    <t>성별</t>
  </si>
  <si>
    <t>상여금</t>
  </si>
  <si>
    <t>급여계</t>
  </si>
  <si>
    <t>SB01</t>
  </si>
  <si>
    <t>백주영</t>
  </si>
  <si>
    <t>남자</t>
  </si>
  <si>
    <t>UE01</t>
  </si>
  <si>
    <t>피호성</t>
  </si>
  <si>
    <t>CJ02</t>
  </si>
  <si>
    <t>마주안</t>
  </si>
  <si>
    <t>여자</t>
  </si>
  <si>
    <t>UC02</t>
  </si>
  <si>
    <t>유구현</t>
  </si>
  <si>
    <t>UL03</t>
  </si>
  <si>
    <t>김용수</t>
  </si>
  <si>
    <t>CK01</t>
  </si>
  <si>
    <t>조성진</t>
  </si>
  <si>
    <t>CB02</t>
  </si>
  <si>
    <t>이대호</t>
  </si>
  <si>
    <t>[표5]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</si>
  <si>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</si>
  <si>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</si>
  <si>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</si>
  <si>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</si>
  <si>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</si>
  <si>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</si>
  <si>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</si>
  <si>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</si>
  <si>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</si>
  <si>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</si>
  <si>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</si>
  <si>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</si>
  <si>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</si>
  <si>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</si>
  <si>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</si>
  <si>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</si>
  <si>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</si>
  <si>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</si>
  <si>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</si>
  <si>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</si>
  <si>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</si>
  <si>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</si>
  <si>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</si>
  <si>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</si>
  <si>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</si>
  <si>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</si>
  <si>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</si>
  <si>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</si>
  <si>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</si>
  <si>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</si>
  <si>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</si>
  <si>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</si>
  <si>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</si>
  <si>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</si>
  <si>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</si>
  <si>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</si>
  <si>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</si>
  <si>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</si>
  <si>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</si>
  <si>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</si>
  <si>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</si>
  <si>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</si>
  <si>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</si>
  <si>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</si>
  <si>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</si>
  <si>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</si>
  <si>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</si>
  <si>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</si>
  <si>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</si>
  <si>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</si>
  <si>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</si>
  <si>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</si>
  <si>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</si>
  <si>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</si>
  <si>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</si>
  <si>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</si>
  <si>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</si>
  <si>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</si>
  <si>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</si>
  <si>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</si>
  <si>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</si>
  <si>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</si>
  <si>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</si>
  <si>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</si>
  <si>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</si>
  <si>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</si>
  <si>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</si>
  <si>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</si>
  <si>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</si>
  <si>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</si>
  <si>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</si>
  <si>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</si>
  <si>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</si>
  <si>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</si>
  <si>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</si>
  <si>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</si>
  <si>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</si>
  <si>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</si>
  <si>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</si>
  <si>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</si>
  <si>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</si>
  <si>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</si>
  <si>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</si>
  <si>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</si>
  <si>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</si>
  <si>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</si>
  <si>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</si>
  <si>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</si>
  <si>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</si>
  <si>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</si>
  <si>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</si>
  <si>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</si>
  <si>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</si>
  <si>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</si>
  <si>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조건1</t>
    <phoneticPr fontId="1" type="noConversion"/>
  </si>
  <si>
    <t>이름</t>
    <phoneticPr fontId="1" type="noConversion"/>
  </si>
  <si>
    <t>영어</t>
    <phoneticPr fontId="1" type="noConversion"/>
  </si>
  <si>
    <t>상반기</t>
    <phoneticPr fontId="1" type="noConversion"/>
  </si>
  <si>
    <t>하반기</t>
    <phoneticPr fontId="1" type="noConversion"/>
  </si>
  <si>
    <t>평가</t>
    <phoneticPr fontId="1" type="noConversion"/>
  </si>
  <si>
    <t>거래처명</t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</si>
  <si>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</si>
  <si>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</si>
  <si>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</si>
  <si>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</si>
  <si>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</si>
  <si>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</si>
  <si>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</si>
  <si>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</si>
  <si>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</si>
  <si>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</si>
  <si>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</si>
  <si>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</si>
  <si>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값</t>
  </si>
  <si>
    <t>거래처명2</t>
  </si>
  <si>
    <t>온라인</t>
  </si>
  <si>
    <t>오프라인</t>
  </si>
  <si>
    <t>평균 : 수량</t>
  </si>
  <si>
    <t>평균 : 공급가액</t>
  </si>
  <si>
    <t>전체 평균 : 수량</t>
  </si>
  <si>
    <t>전체 평균 : 공급가액</t>
  </si>
  <si>
    <t>순위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</si>
</sst>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"/>
    <numFmt numFmtId="177" formatCode="mm&quot;월&quot;\ d&quot;일&quot;;@"/>
    <numFmt numFmtId="178" formatCode="#,##0_);[Red]\(#,##0\)"/>
    <numFmt numFmtId="179" formatCode="[&gt;=1000]#,###,&quot;천&quot;&quot;원&quot;;[&lt;1000]&quot;0&quot;&quot;천&quot;&quot;원&quot;;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179" fontId="0" fillId="0" borderId="1" xfId="1" applyNumberFormat="1" applyFont="1" applyBorder="1">
      <alignment vertical="center"/>
    </xf>
    <xf numFmtId="0" fontId="0" fillId="0" borderId="0" xfId="0" pivotButton="1">
      <alignment vertical="center"/>
    </xf>
    <xf numFmtId="44" fontId="0" fillId="0" borderId="0" xfId="0" applyNumberFormat="1">
      <alignment vertical="center"/>
    </xf>
    <xf numFmtId="43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A1-4777-A12E-1ECB45C6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9643983"/>
        <c:axId val="1109643503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;\-#,##0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</c:valAx>
      <c:valAx>
        <c:axId val="1109643503"/>
        <c:scaling>
          <c:orientation val="minMax"/>
        </c:scaling>
        <c:delete val="0"/>
        <c:axPos val="r"/>
        <c:numFmt formatCode="#,##0,;\-#,##0,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9643983"/>
        <c:crosses val="max"/>
        <c:crossBetween val="between"/>
      </c:valAx>
      <c:catAx>
        <c:axId val="11096439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964350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60960</xdr:colOff>
      <xdr:row>2</xdr:row>
      <xdr:rowOff>213360</xdr:rowOff>
    </xdr:from>
    <xdr:to>
      <xdr:col>6</xdr:col>
      <xdr:colOff>106680</xdr:colOff>
      <xdr:row>3</xdr:row>
      <xdr:rowOff>198120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9438628D-DD80-9C3B-2EB7-8DB8B7958DD8}"/>
            </a:ext>
          </a:extLst>
        </xdr:cNvPr>
        <xdr:cNvSpPr/>
      </xdr:nvSpPr>
      <xdr:spPr>
        <a:xfrm>
          <a:off x="3413760" y="655320"/>
          <a:ext cx="716280" cy="205740"/>
        </a:xfrm>
        <a:prstGeom prst="wedgeEllipseCallou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396240</xdr:colOff>
      <xdr:row>3</xdr:row>
      <xdr:rowOff>167990</xdr:rowOff>
    </xdr:from>
    <xdr:to>
      <xdr:col>5</xdr:col>
      <xdr:colOff>165857</xdr:colOff>
      <xdr:row>14</xdr:row>
      <xdr:rowOff>76200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65D8D1DB-E4B0-ADCB-4909-CCA2BC876232}"/>
            </a:ext>
          </a:extLst>
        </xdr:cNvPr>
        <xdr:cNvCxnSpPr>
          <a:stCxn id="3" idx="3"/>
        </xdr:cNvCxnSpPr>
      </xdr:nvCxnSpPr>
      <xdr:spPr>
        <a:xfrm flipH="1">
          <a:off x="1066800" y="830930"/>
          <a:ext cx="2451857" cy="233899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3EE4AA73-285B-AC53-D4EB-BD7D90F401BF}"/>
            </a:ext>
          </a:extLst>
        </xdr:cNvPr>
        <xdr:cNvSpPr/>
      </xdr:nvSpPr>
      <xdr:spPr>
        <a:xfrm>
          <a:off x="4808220" y="2697480"/>
          <a:ext cx="8458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7997CBBB-3DB9-7D7E-9ADE-E9C8F0F3BFDE}"/>
            </a:ext>
          </a:extLst>
        </xdr:cNvPr>
        <xdr:cNvSpPr/>
      </xdr:nvSpPr>
      <xdr:spPr>
        <a:xfrm>
          <a:off x="5654040" y="2697480"/>
          <a:ext cx="9982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60960</xdr:rowOff>
        </xdr:from>
        <xdr:to>
          <xdr:col>3</xdr:col>
          <xdr:colOff>853440</xdr:colOff>
          <xdr:row>1</xdr:row>
          <xdr:rowOff>129540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민석" refreshedDate="45694.009255092591" backgroundQuery="1" createdVersion="8" refreshedVersion="8" minRefreshableVersion="3" recordCount="59" xr:uid="{E84242D0-5A94-4759-A548-8FB0A2C0F1F5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B5496C-5C45-4DBD-BAE8-18C728A8B78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 fieldListSortAscending="1">
  <location ref="A3:D29" firstHeaderRow="1" firstDataRow="1" firstDataCol="3"/>
  <pivotFields count="4">
    <pivotField axis="axisRow" compact="0" outline="0" subtotalTop="0" showAll="0" defaultSubtotal="0">
      <items count="12">
        <item x="4"/>
        <item x="5"/>
        <item x="0"/>
        <item x="10"/>
        <item x="11"/>
        <item x="7"/>
        <item x="6"/>
        <item x="9"/>
        <item x="2"/>
        <item x="8"/>
        <item x="1"/>
        <item x="3"/>
      </items>
    </pivotField>
    <pivotField dataField="1" compact="0" outline="0" subtotalTop="0" showAll="0" defaultSubtotal="0"/>
    <pivotField dataField="1" compact="0" outline="0" subtotalTop="0" showAll="0" defaultSubtotal="0"/>
    <pivotField axis="axisRow" compact="0" outline="0" subtotalTop="0" showAll="0" defaultSubtotal="0">
      <items count="2">
        <item n="온라인" x="0"/>
        <item n="오프라인" x="1"/>
      </items>
    </pivotField>
  </pivotFields>
  <rowFields count="3">
    <field x="3"/>
    <field x="0"/>
    <field x="-2"/>
  </rowFields>
  <rowItems count="26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grand">
      <x/>
    </i>
    <i t="grand" i="1">
      <x/>
    </i>
  </rowItems>
  <colItems count="1">
    <i/>
  </colItems>
  <dataFields count="2">
    <dataField name="평균 : 수량" fld="1" subtotal="average" baseField="0" baseItem="0" numFmtId="43"/>
    <dataField name="평균 : 공급가액" fld="2" subtotal="average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topLeftCell="A6" workbookViewId="0">
      <selection activeCell="C23" sqref="C23"/>
    </sheetView>
  </sheetViews>
  <sheetFormatPr defaultRowHeight="17.399999999999999"/>
  <cols>
    <col min="1" max="1" width="7.09765625" customWidth="1"/>
    <col min="2" max="2" width="5.19921875" bestFit="1" customWidth="1"/>
    <col min="3" max="4" width="7.09765625" bestFit="1" customWidth="1"/>
    <col min="6" max="8" width="5.19921875" bestFit="1" customWidth="1"/>
    <col min="9" max="9" width="9" bestFit="1" customWidth="1"/>
    <col min="10" max="10" width="5.19921875" bestFit="1" customWidth="1"/>
  </cols>
  <sheetData>
    <row r="2" spans="1:10">
      <c r="A2" t="s">
        <v>224</v>
      </c>
    </row>
    <row r="3" spans="1:10" ht="21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5" t="s">
        <v>276</v>
      </c>
    </row>
    <row r="15" spans="1:10">
      <c r="A15" s="5" t="b">
        <f>AND(SUM(B5,C5,D5)&gt;=150,E5&lt;&gt;"B")</f>
        <v>0</v>
      </c>
    </row>
    <row r="17" spans="1:5">
      <c r="A17" t="s">
        <v>277</v>
      </c>
      <c r="B17" t="s">
        <v>278</v>
      </c>
      <c r="C17" t="s">
        <v>279</v>
      </c>
      <c r="D17" t="s">
        <v>280</v>
      </c>
      <c r="E17" t="s">
        <v>281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ISODD(ROW())=TRUE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topLeftCell="A31" zoomScaleNormal="100" workbookViewId="0">
      <selection activeCell="J28" sqref="J28"/>
    </sheetView>
  </sheetViews>
  <sheetFormatPr defaultRowHeight="17.399999999999999"/>
  <cols>
    <col min="1" max="1" width="12" customWidth="1"/>
    <col min="2" max="2" width="11" bestFit="1" customWidth="1"/>
    <col min="3" max="3" width="16" bestFit="1" customWidth="1"/>
    <col min="4" max="4" width="11" bestFit="1" customWidth="1"/>
    <col min="7" max="7" width="9.3984375" bestFit="1" customWidth="1"/>
    <col min="8" max="8" width="11.09765625" bestFit="1" customWidth="1"/>
  </cols>
  <sheetData>
    <row r="1" spans="1:8">
      <c r="A1" t="s">
        <v>34</v>
      </c>
    </row>
    <row r="2" spans="1:8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</row>
    <row r="3" spans="1:8">
      <c r="A3" s="6">
        <v>45200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7">
        <v>150000</v>
      </c>
      <c r="H3" s="6">
        <v>45201</v>
      </c>
    </row>
    <row r="4" spans="1:8">
      <c r="A4" s="6">
        <v>45200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7">
        <v>100000</v>
      </c>
      <c r="H4" s="6">
        <v>45201</v>
      </c>
    </row>
    <row r="5" spans="1:8">
      <c r="A5" s="6">
        <v>45200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7">
        <v>50000</v>
      </c>
      <c r="H5" s="6">
        <v>45200</v>
      </c>
    </row>
    <row r="6" spans="1:8">
      <c r="A6" s="6">
        <v>45200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52</v>
      </c>
      <c r="G6" s="7">
        <v>220000</v>
      </c>
      <c r="H6" s="6">
        <v>45201</v>
      </c>
    </row>
    <row r="7" spans="1:8">
      <c r="A7" s="6">
        <v>45201</v>
      </c>
      <c r="B7" s="3" t="s">
        <v>43</v>
      </c>
      <c r="C7" s="3" t="s">
        <v>44</v>
      </c>
      <c r="D7" s="3" t="s">
        <v>62</v>
      </c>
      <c r="E7" s="3" t="s">
        <v>56</v>
      </c>
      <c r="F7" s="3" t="s">
        <v>47</v>
      </c>
      <c r="G7" s="7">
        <v>80000</v>
      </c>
      <c r="H7" s="6">
        <v>45202</v>
      </c>
    </row>
    <row r="8" spans="1:8">
      <c r="A8" s="6">
        <v>45201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52</v>
      </c>
      <c r="G8" s="7">
        <v>170000</v>
      </c>
      <c r="H8" s="6">
        <v>45201</v>
      </c>
    </row>
    <row r="9" spans="1:8">
      <c r="A9" s="6">
        <v>45201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52</v>
      </c>
      <c r="G9" s="7">
        <v>120000</v>
      </c>
      <c r="H9" s="6">
        <v>45202</v>
      </c>
    </row>
    <row r="10" spans="1:8">
      <c r="A10" s="6">
        <v>45201</v>
      </c>
      <c r="B10" s="3" t="s">
        <v>71</v>
      </c>
      <c r="C10" s="3" t="s">
        <v>72</v>
      </c>
      <c r="D10" s="3" t="s">
        <v>69</v>
      </c>
      <c r="E10" s="3" t="s">
        <v>70</v>
      </c>
      <c r="F10" s="3" t="s">
        <v>52</v>
      </c>
      <c r="G10" s="7">
        <v>120000</v>
      </c>
      <c r="H10" s="6">
        <v>45202</v>
      </c>
    </row>
    <row r="11" spans="1:8">
      <c r="A11" s="6">
        <v>45202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57</v>
      </c>
      <c r="G11" s="7">
        <v>80000</v>
      </c>
      <c r="H11" s="6">
        <v>45202</v>
      </c>
    </row>
    <row r="12" spans="1:8">
      <c r="A12" s="6">
        <v>45202</v>
      </c>
      <c r="B12" s="3" t="s">
        <v>48</v>
      </c>
      <c r="C12" s="3" t="s">
        <v>49</v>
      </c>
      <c r="D12" s="3" t="s">
        <v>77</v>
      </c>
      <c r="E12" s="3" t="s">
        <v>78</v>
      </c>
      <c r="F12" s="3" t="s">
        <v>47</v>
      </c>
      <c r="G12" s="7">
        <v>190000</v>
      </c>
      <c r="H12" s="6">
        <v>45203</v>
      </c>
    </row>
    <row r="13" spans="1:8">
      <c r="A13" s="6">
        <v>45202</v>
      </c>
      <c r="B13" s="3" t="s">
        <v>63</v>
      </c>
      <c r="C13" s="3" t="s">
        <v>64</v>
      </c>
      <c r="D13" s="3" t="s">
        <v>79</v>
      </c>
      <c r="E13" s="3" t="s">
        <v>56</v>
      </c>
      <c r="F13" s="3" t="s">
        <v>52</v>
      </c>
      <c r="G13" s="7">
        <v>90000</v>
      </c>
      <c r="H13" s="6">
        <v>45202</v>
      </c>
    </row>
    <row r="14" spans="1:8">
      <c r="A14" s="6">
        <v>45202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57</v>
      </c>
      <c r="G14" s="7">
        <v>170000</v>
      </c>
      <c r="H14" s="6">
        <v>45202</v>
      </c>
    </row>
    <row r="15" spans="1:8">
      <c r="A15" s="6">
        <v>45202</v>
      </c>
      <c r="B15" s="3" t="s">
        <v>71</v>
      </c>
      <c r="C15" s="3" t="s">
        <v>72</v>
      </c>
      <c r="D15" s="3" t="s">
        <v>84</v>
      </c>
      <c r="E15" s="3" t="s">
        <v>78</v>
      </c>
      <c r="F15" s="3" t="s">
        <v>57</v>
      </c>
      <c r="G15" s="7">
        <v>170000</v>
      </c>
      <c r="H15" s="6">
        <v>45202</v>
      </c>
    </row>
    <row r="16" spans="1:8">
      <c r="A16" s="6">
        <v>45203</v>
      </c>
      <c r="B16" s="3" t="s">
        <v>48</v>
      </c>
      <c r="C16" s="3" t="s">
        <v>49</v>
      </c>
      <c r="D16" s="3" t="s">
        <v>65</v>
      </c>
      <c r="E16" s="3" t="s">
        <v>66</v>
      </c>
      <c r="F16" s="3" t="s">
        <v>52</v>
      </c>
      <c r="G16" s="7">
        <v>170000</v>
      </c>
      <c r="H16" s="6">
        <v>45204</v>
      </c>
    </row>
    <row r="17" spans="1:8">
      <c r="A17" s="6">
        <v>45203</v>
      </c>
      <c r="B17" s="3" t="s">
        <v>53</v>
      </c>
      <c r="C17" s="3" t="s">
        <v>54</v>
      </c>
      <c r="D17" s="3" t="s">
        <v>65</v>
      </c>
      <c r="E17" s="3" t="s">
        <v>66</v>
      </c>
      <c r="F17" s="3" t="s">
        <v>52</v>
      </c>
      <c r="G17" s="7">
        <v>170000</v>
      </c>
      <c r="H17" s="6">
        <v>45204</v>
      </c>
    </row>
    <row r="18" spans="1:8">
      <c r="A18" s="6">
        <v>45204</v>
      </c>
      <c r="B18" s="3" t="s">
        <v>71</v>
      </c>
      <c r="C18" s="3" t="s">
        <v>72</v>
      </c>
      <c r="D18" s="3" t="s">
        <v>50</v>
      </c>
      <c r="E18" s="3" t="s">
        <v>51</v>
      </c>
      <c r="F18" s="3" t="s">
        <v>52</v>
      </c>
      <c r="G18" s="7">
        <v>100000</v>
      </c>
      <c r="H18" s="6">
        <v>45205</v>
      </c>
    </row>
    <row r="19" spans="1:8">
      <c r="A19" s="6">
        <v>45205</v>
      </c>
      <c r="B19" s="3" t="s">
        <v>63</v>
      </c>
      <c r="C19" s="3" t="s">
        <v>64</v>
      </c>
      <c r="D19" s="3" t="s">
        <v>85</v>
      </c>
      <c r="E19" s="3" t="s">
        <v>86</v>
      </c>
      <c r="F19" s="3" t="s">
        <v>57</v>
      </c>
      <c r="G19" s="7">
        <v>55000</v>
      </c>
      <c r="H19" s="6">
        <v>45206</v>
      </c>
    </row>
    <row r="21" spans="1:8">
      <c r="A21" t="s">
        <v>87</v>
      </c>
    </row>
    <row r="22" spans="1:8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3" t="s">
        <v>41</v>
      </c>
      <c r="H22" s="3" t="s">
        <v>42</v>
      </c>
    </row>
    <row r="23" spans="1:8">
      <c r="A23" s="6">
        <v>45202</v>
      </c>
      <c r="B23" s="3" t="s">
        <v>88</v>
      </c>
      <c r="C23" s="3" t="s">
        <v>89</v>
      </c>
      <c r="D23" s="3" t="s">
        <v>77</v>
      </c>
      <c r="E23" s="3" t="s">
        <v>78</v>
      </c>
      <c r="F23" s="3" t="s">
        <v>47</v>
      </c>
      <c r="G23" s="7">
        <v>190000</v>
      </c>
      <c r="H23" s="6">
        <v>45203</v>
      </c>
    </row>
    <row r="24" spans="1:8">
      <c r="A24" s="6">
        <v>45205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47</v>
      </c>
      <c r="G24" s="7">
        <v>60000</v>
      </c>
      <c r="H24" s="6">
        <v>45206</v>
      </c>
    </row>
    <row r="25" spans="1:8">
      <c r="A25" s="6">
        <v>45200</v>
      </c>
      <c r="B25" s="3" t="s">
        <v>92</v>
      </c>
      <c r="C25" s="3" t="s">
        <v>93</v>
      </c>
      <c r="D25" s="3" t="s">
        <v>94</v>
      </c>
      <c r="E25" s="3" t="s">
        <v>86</v>
      </c>
      <c r="F25" s="3" t="s">
        <v>47</v>
      </c>
      <c r="G25" s="7">
        <v>85000</v>
      </c>
      <c r="H25" s="6">
        <v>45201</v>
      </c>
    </row>
    <row r="26" spans="1:8">
      <c r="A26" s="6">
        <v>45200</v>
      </c>
      <c r="B26" s="3" t="s">
        <v>92</v>
      </c>
      <c r="C26" s="3" t="s">
        <v>93</v>
      </c>
      <c r="D26" s="3" t="s">
        <v>95</v>
      </c>
      <c r="E26" s="3" t="s">
        <v>70</v>
      </c>
      <c r="F26" s="3" t="s">
        <v>57</v>
      </c>
      <c r="G26" s="7">
        <v>70000</v>
      </c>
      <c r="H26" s="6">
        <v>45200</v>
      </c>
    </row>
    <row r="27" spans="1:8">
      <c r="A27" s="6">
        <v>45202</v>
      </c>
      <c r="B27" s="3" t="s">
        <v>92</v>
      </c>
      <c r="C27" s="3" t="s">
        <v>93</v>
      </c>
      <c r="D27" s="3" t="s">
        <v>96</v>
      </c>
      <c r="E27" s="3" t="s">
        <v>61</v>
      </c>
      <c r="F27" s="3" t="s">
        <v>57</v>
      </c>
      <c r="G27" s="7">
        <v>170007</v>
      </c>
      <c r="H27" s="6">
        <v>45203</v>
      </c>
    </row>
    <row r="28" spans="1:8">
      <c r="A28" s="6">
        <v>45204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47</v>
      </c>
      <c r="G28" s="7">
        <v>190000</v>
      </c>
      <c r="H28" s="6">
        <v>45205</v>
      </c>
    </row>
    <row r="29" spans="1:8">
      <c r="A29" s="6">
        <v>45200</v>
      </c>
      <c r="B29" s="3" t="s">
        <v>101</v>
      </c>
      <c r="C29" s="3" t="s">
        <v>102</v>
      </c>
      <c r="D29" s="3" t="s">
        <v>103</v>
      </c>
      <c r="E29" s="3" t="s">
        <v>91</v>
      </c>
      <c r="F29" s="3" t="s">
        <v>57</v>
      </c>
      <c r="G29" s="7">
        <v>35000</v>
      </c>
      <c r="H29" s="6">
        <v>45201</v>
      </c>
    </row>
    <row r="30" spans="1:8">
      <c r="A30" s="6">
        <v>45201</v>
      </c>
      <c r="B30" s="3" t="s">
        <v>104</v>
      </c>
      <c r="C30" s="3" t="s">
        <v>105</v>
      </c>
      <c r="D30" s="3" t="s">
        <v>106</v>
      </c>
      <c r="E30" s="3" t="s">
        <v>78</v>
      </c>
      <c r="F30" s="3" t="s">
        <v>52</v>
      </c>
      <c r="G30" s="7">
        <v>220000</v>
      </c>
      <c r="H30" s="6">
        <v>45201</v>
      </c>
    </row>
    <row r="31" spans="1:8">
      <c r="A31" s="6">
        <v>45204</v>
      </c>
      <c r="B31" s="3" t="s">
        <v>107</v>
      </c>
      <c r="C31" s="3" t="s">
        <v>108</v>
      </c>
      <c r="D31" s="3" t="s">
        <v>109</v>
      </c>
      <c r="E31" s="3" t="s">
        <v>76</v>
      </c>
      <c r="F31" s="3" t="s">
        <v>47</v>
      </c>
      <c r="G31" s="7">
        <v>100000</v>
      </c>
      <c r="H31" s="6">
        <v>45205</v>
      </c>
    </row>
    <row r="32" spans="1:8">
      <c r="A32" s="6">
        <v>45203</v>
      </c>
      <c r="B32" s="3" t="s">
        <v>110</v>
      </c>
      <c r="C32" s="3" t="s">
        <v>111</v>
      </c>
      <c r="D32" s="3" t="s">
        <v>112</v>
      </c>
      <c r="E32" s="3" t="s">
        <v>113</v>
      </c>
      <c r="F32" s="3" t="s">
        <v>57</v>
      </c>
      <c r="G32" s="7">
        <v>120000</v>
      </c>
      <c r="H32" s="6">
        <v>45204</v>
      </c>
    </row>
    <row r="33" spans="1:8">
      <c r="A33" s="6">
        <v>45202</v>
      </c>
      <c r="B33" s="3" t="s">
        <v>114</v>
      </c>
      <c r="C33" s="3" t="s">
        <v>115</v>
      </c>
      <c r="D33" s="3" t="s">
        <v>95</v>
      </c>
      <c r="E33" s="3" t="s">
        <v>70</v>
      </c>
      <c r="F33" s="3" t="s">
        <v>57</v>
      </c>
      <c r="G33" s="7">
        <v>70000</v>
      </c>
      <c r="H33" s="6">
        <v>45203</v>
      </c>
    </row>
    <row r="34" spans="1:8">
      <c r="A34" s="6">
        <v>45202</v>
      </c>
      <c r="B34" s="3" t="s">
        <v>116</v>
      </c>
      <c r="C34" s="3" t="s">
        <v>117</v>
      </c>
      <c r="D34" s="3" t="s">
        <v>45</v>
      </c>
      <c r="E34" s="3" t="s">
        <v>46</v>
      </c>
      <c r="F34" s="3" t="s">
        <v>47</v>
      </c>
      <c r="G34" s="7">
        <v>150000</v>
      </c>
      <c r="H34" s="6">
        <v>45203</v>
      </c>
    </row>
    <row r="35" spans="1:8">
      <c r="A35" s="6">
        <v>45204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52</v>
      </c>
      <c r="G35" s="7">
        <v>200000</v>
      </c>
      <c r="H35" s="6">
        <v>45205</v>
      </c>
    </row>
    <row r="36" spans="1:8">
      <c r="A36" s="6">
        <v>45201</v>
      </c>
      <c r="B36" s="3" t="s">
        <v>120</v>
      </c>
      <c r="C36" s="3" t="s">
        <v>121</v>
      </c>
      <c r="D36" s="3" t="s">
        <v>82</v>
      </c>
      <c r="E36" s="3" t="s">
        <v>83</v>
      </c>
      <c r="F36" s="3" t="s">
        <v>57</v>
      </c>
      <c r="G36" s="7">
        <v>170000</v>
      </c>
      <c r="H36" s="6">
        <v>45202</v>
      </c>
    </row>
    <row r="37" spans="1:8">
      <c r="A37" s="6">
        <v>45203</v>
      </c>
      <c r="B37" s="3" t="s">
        <v>122</v>
      </c>
      <c r="C37" s="3" t="s">
        <v>123</v>
      </c>
      <c r="D37" s="3" t="s">
        <v>124</v>
      </c>
      <c r="E37" s="3" t="s">
        <v>66</v>
      </c>
      <c r="F37" s="3" t="s">
        <v>47</v>
      </c>
      <c r="G37" s="7">
        <v>140000</v>
      </c>
      <c r="H37" s="6">
        <v>45204</v>
      </c>
    </row>
    <row r="38" spans="1:8">
      <c r="A38" s="6">
        <v>45205</v>
      </c>
      <c r="B38" s="3" t="s">
        <v>122</v>
      </c>
      <c r="C38" s="3" t="s">
        <v>123</v>
      </c>
      <c r="D38" s="3" t="s">
        <v>125</v>
      </c>
      <c r="E38" s="3" t="s">
        <v>100</v>
      </c>
      <c r="F38" s="3" t="s">
        <v>57</v>
      </c>
      <c r="G38" s="7">
        <v>170000</v>
      </c>
      <c r="H38" s="6">
        <v>45205</v>
      </c>
    </row>
    <row r="39" spans="1:8">
      <c r="A39" s="8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5"/>
  <sheetViews>
    <sheetView topLeftCell="A40" workbookViewId="0">
      <selection activeCell="J31" sqref="J31"/>
    </sheetView>
  </sheetViews>
  <sheetFormatPr defaultRowHeight="17.399999999999999"/>
  <cols>
    <col min="1" max="1" width="11" bestFit="1" customWidth="1"/>
    <col min="2" max="2" width="14.19921875" customWidth="1"/>
    <col min="3" max="3" width="14" customWidth="1"/>
    <col min="4" max="4" width="10.59765625" customWidth="1"/>
    <col min="5" max="5" width="11" bestFit="1" customWidth="1"/>
    <col min="6" max="6" width="12.69921875" customWidth="1"/>
    <col min="7" max="7" width="10.69921875" bestFit="1" customWidth="1"/>
    <col min="8" max="8" width="13" bestFit="1" customWidth="1"/>
    <col min="9" max="9" width="12.3984375" bestFit="1" customWidth="1"/>
  </cols>
  <sheetData>
    <row r="1" spans="1:9">
      <c r="A1" t="s">
        <v>0</v>
      </c>
    </row>
    <row r="2" spans="1:9">
      <c r="A2" s="3" t="s">
        <v>126</v>
      </c>
      <c r="B2" s="9" t="s">
        <v>127</v>
      </c>
      <c r="C2" s="9" t="s">
        <v>128</v>
      </c>
      <c r="D2" s="9" t="s">
        <v>132</v>
      </c>
    </row>
    <row r="3" spans="1:9">
      <c r="A3" s="3" t="s">
        <v>129</v>
      </c>
      <c r="B3" s="10">
        <f t="array" ref="B3">MAXA(IF($B$8:$B$17=$A3,$D$8:$D$17))</f>
        <v>500</v>
      </c>
      <c r="C3" s="10">
        <f>ROUNDUP(AVERAGEIFS(G8:G17,B8:B17,A3,G8:G17,"&gt;=1000000"),-3)</f>
        <v>5097000</v>
      </c>
      <c r="D3" s="26"/>
    </row>
    <row r="4" spans="1:9">
      <c r="A4" s="3" t="s">
        <v>130</v>
      </c>
      <c r="B4" s="10">
        <f t="array" ref="B4">MAXA(IF($B$8:$B$17=$A4,$D$8:$D$17))</f>
        <v>295</v>
      </c>
      <c r="C4" s="10">
        <f>ROUNDUP(AVERAGEIFS(G9:G18,B9:B18,A4,G9:G18,"&gt;=1000000"),-3)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9" t="s">
        <v>136</v>
      </c>
    </row>
    <row r="8" spans="1:9">
      <c r="A8" s="3" t="s">
        <v>137</v>
      </c>
      <c r="B8" s="3" t="s">
        <v>129</v>
      </c>
      <c r="C8" s="11">
        <v>18500</v>
      </c>
      <c r="D8" s="11">
        <v>30</v>
      </c>
      <c r="E8" s="11">
        <v>555000</v>
      </c>
      <c r="F8" s="12">
        <v>1387.5</v>
      </c>
      <c r="G8" s="12">
        <v>750000</v>
      </c>
      <c r="H8" s="12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1">
        <v>8700</v>
      </c>
      <c r="D9" s="11">
        <v>295</v>
      </c>
      <c r="E9" s="11">
        <v>2566500</v>
      </c>
      <c r="F9" s="12">
        <v>6416.25</v>
      </c>
      <c r="G9" s="12">
        <v>2256750</v>
      </c>
      <c r="H9" s="12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1">
        <v>9900</v>
      </c>
      <c r="D10" s="11">
        <v>10</v>
      </c>
      <c r="E10" s="11">
        <v>99000</v>
      </c>
      <c r="F10" s="12">
        <v>247.5</v>
      </c>
      <c r="G10" s="12">
        <v>77000</v>
      </c>
      <c r="H10" s="12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1">
        <v>23000</v>
      </c>
      <c r="D11" s="11">
        <v>500</v>
      </c>
      <c r="E11" s="11">
        <v>11500000</v>
      </c>
      <c r="F11" s="12">
        <v>28750</v>
      </c>
      <c r="G11" s="12">
        <v>12500000</v>
      </c>
      <c r="H11" s="12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1">
        <v>125000</v>
      </c>
      <c r="D12" s="11">
        <v>30</v>
      </c>
      <c r="E12" s="11">
        <v>3750000</v>
      </c>
      <c r="F12" s="12">
        <v>9375</v>
      </c>
      <c r="G12" s="12">
        <v>2670000</v>
      </c>
      <c r="H12" s="12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1">
        <v>6600</v>
      </c>
      <c r="D13" s="11">
        <v>120</v>
      </c>
      <c r="E13" s="11">
        <v>792000</v>
      </c>
      <c r="F13" s="12">
        <v>1980</v>
      </c>
      <c r="G13" s="12">
        <v>1440000</v>
      </c>
      <c r="H13" s="12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1">
        <v>11000</v>
      </c>
      <c r="D14" s="11">
        <v>50</v>
      </c>
      <c r="E14" s="11">
        <v>550000</v>
      </c>
      <c r="F14" s="12">
        <v>1375</v>
      </c>
      <c r="G14" s="12">
        <v>675000</v>
      </c>
      <c r="H14" s="12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1">
        <v>20000</v>
      </c>
      <c r="D15" s="11">
        <v>200</v>
      </c>
      <c r="E15" s="11">
        <v>4000000</v>
      </c>
      <c r="F15" s="12">
        <v>10000</v>
      </c>
      <c r="G15" s="12">
        <v>4700000</v>
      </c>
      <c r="H15" s="12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1">
        <v>25500</v>
      </c>
      <c r="D16" s="11">
        <v>50</v>
      </c>
      <c r="E16" s="11">
        <v>1275000</v>
      </c>
      <c r="F16" s="12">
        <v>3187.5</v>
      </c>
      <c r="G16" s="12">
        <v>1350000</v>
      </c>
      <c r="H16" s="12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1">
        <v>7200</v>
      </c>
      <c r="D17" s="11">
        <v>20</v>
      </c>
      <c r="E17" s="11">
        <v>144000</v>
      </c>
      <c r="F17" s="12">
        <v>360</v>
      </c>
      <c r="G17" s="12">
        <v>126000</v>
      </c>
      <c r="H17" s="12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3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9" t="s">
        <v>21</v>
      </c>
    </row>
    <row r="22" spans="1:10">
      <c r="A22" s="3" t="s">
        <v>46</v>
      </c>
      <c r="B22" s="14">
        <v>350</v>
      </c>
      <c r="C22" s="14">
        <v>320</v>
      </c>
      <c r="D22" s="14">
        <v>30</v>
      </c>
      <c r="E22" s="1">
        <f t="shared" ref="E22:E29" si="0">RANK(C22,$C$22:$C$29)</f>
        <v>3</v>
      </c>
      <c r="F22" s="1" t="str">
        <f>IF(AND(C22&gt;AVERAGE($C$22:$C$29),ISBLANK(D22)=TRUE),"우수지점","일반")</f>
        <v>일반</v>
      </c>
      <c r="H22" s="9" t="s">
        <v>154</v>
      </c>
    </row>
    <row r="23" spans="1:10">
      <c r="A23" s="3" t="s">
        <v>119</v>
      </c>
      <c r="B23" s="14">
        <v>400</v>
      </c>
      <c r="C23" s="14">
        <v>380</v>
      </c>
      <c r="D23" s="14"/>
      <c r="E23" s="1">
        <f t="shared" si="0"/>
        <v>2</v>
      </c>
      <c r="F23" s="1" t="str">
        <f t="shared" ref="F23:F29" si="1">IF(AND(C23&gt;AVERAGE($C$22:$C$29),ISBLANK(D23)=TRUE),"우수지점","일반")</f>
        <v>우수지점</v>
      </c>
      <c r="H23" s="7">
        <f>SUMIF(D22:D29,"",C22:C29)/COUNTIF(D22:D29,"")</f>
        <v>280</v>
      </c>
    </row>
    <row r="24" spans="1:10">
      <c r="A24" s="3" t="s">
        <v>66</v>
      </c>
      <c r="B24" s="14">
        <v>450</v>
      </c>
      <c r="C24" s="14">
        <v>420</v>
      </c>
      <c r="D24" s="14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4">
        <v>300</v>
      </c>
      <c r="C25" s="14">
        <v>290</v>
      </c>
      <c r="D25" s="14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4">
        <v>200</v>
      </c>
      <c r="C26" s="14">
        <v>175</v>
      </c>
      <c r="D26" s="14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4">
        <v>250</v>
      </c>
      <c r="C27" s="14">
        <v>230</v>
      </c>
      <c r="D27" s="14"/>
      <c r="E27" s="1">
        <f t="shared" si="0"/>
        <v>5</v>
      </c>
      <c r="F27" s="1" t="str">
        <f t="shared" si="1"/>
        <v>일반</v>
      </c>
      <c r="H27" s="9" t="s">
        <v>149</v>
      </c>
      <c r="I27" s="3" t="str">
        <f>DGET(A21:F29,1,J27:J28)</f>
        <v>대구</v>
      </c>
      <c r="J27" s="25" t="s">
        <v>303</v>
      </c>
    </row>
    <row r="28" spans="1:10">
      <c r="A28" s="3" t="s">
        <v>86</v>
      </c>
      <c r="B28" s="14">
        <v>250</v>
      </c>
      <c r="C28" s="14">
        <v>220</v>
      </c>
      <c r="D28" s="14">
        <v>30</v>
      </c>
      <c r="E28" s="1">
        <f t="shared" si="0"/>
        <v>7</v>
      </c>
      <c r="F28" s="1" t="str">
        <f t="shared" si="1"/>
        <v>일반</v>
      </c>
      <c r="H28" s="9" t="s">
        <v>151</v>
      </c>
      <c r="I28" s="3">
        <f>DGET(A21:F29,3,J27:J28)</f>
        <v>420</v>
      </c>
      <c r="J28" s="25">
        <v>1</v>
      </c>
    </row>
    <row r="29" spans="1:10">
      <c r="A29" s="3" t="s">
        <v>157</v>
      </c>
      <c r="B29" s="14">
        <v>250</v>
      </c>
      <c r="C29" s="14">
        <v>230</v>
      </c>
      <c r="D29" s="14"/>
      <c r="E29" s="1">
        <f t="shared" si="0"/>
        <v>5</v>
      </c>
      <c r="F29" s="1" t="str">
        <f t="shared" si="1"/>
        <v>일반</v>
      </c>
      <c r="H29" s="9" t="s">
        <v>152</v>
      </c>
      <c r="I29" s="3">
        <f>DGET(A21:F29,4,J27:J28)</f>
        <v>30</v>
      </c>
    </row>
    <row r="31" spans="1:10">
      <c r="A31" t="s">
        <v>158</v>
      </c>
    </row>
    <row r="32" spans="1:10">
      <c r="A32" s="3" t="s">
        <v>159</v>
      </c>
      <c r="B32" s="3" t="s">
        <v>160</v>
      </c>
      <c r="C32" s="3" t="s">
        <v>161</v>
      </c>
      <c r="D32" s="3" t="s">
        <v>162</v>
      </c>
      <c r="E32" s="3" t="s">
        <v>4</v>
      </c>
      <c r="F32" s="3" t="s">
        <v>163</v>
      </c>
      <c r="G32" s="3" t="s">
        <v>164</v>
      </c>
    </row>
    <row r="33" spans="1:7">
      <c r="A33" s="3" t="s">
        <v>165</v>
      </c>
      <c r="B33" s="3" t="s">
        <v>166</v>
      </c>
      <c r="C33" s="3" t="s">
        <v>156</v>
      </c>
      <c r="D33" s="3" t="s">
        <v>167</v>
      </c>
      <c r="E33" s="12">
        <v>1300000</v>
      </c>
      <c r="F33" s="14">
        <f t="shared" ref="F33:F39" si="2">E33*80%</f>
        <v>1040000</v>
      </c>
      <c r="G33" s="14">
        <f t="shared" ref="G33:G39" si="3">E33+F33</f>
        <v>2340000</v>
      </c>
    </row>
    <row r="34" spans="1:7">
      <c r="A34" s="3" t="s">
        <v>168</v>
      </c>
      <c r="B34" s="3" t="s">
        <v>169</v>
      </c>
      <c r="C34" s="3" t="s">
        <v>156</v>
      </c>
      <c r="D34" s="3" t="s">
        <v>167</v>
      </c>
      <c r="E34" s="12">
        <v>900000</v>
      </c>
      <c r="F34" s="14">
        <f t="shared" si="2"/>
        <v>720000</v>
      </c>
      <c r="G34" s="14">
        <f t="shared" si="3"/>
        <v>1620000</v>
      </c>
    </row>
    <row r="35" spans="1:7">
      <c r="A35" s="3" t="s">
        <v>170</v>
      </c>
      <c r="B35" s="3" t="s">
        <v>171</v>
      </c>
      <c r="C35" s="3" t="s">
        <v>91</v>
      </c>
      <c r="D35" s="3" t="s">
        <v>172</v>
      </c>
      <c r="E35" s="12">
        <v>1200000</v>
      </c>
      <c r="F35" s="14">
        <f t="shared" si="2"/>
        <v>960000</v>
      </c>
      <c r="G35" s="14">
        <f t="shared" si="3"/>
        <v>2160000</v>
      </c>
    </row>
    <row r="36" spans="1:7">
      <c r="A36" s="3" t="s">
        <v>173</v>
      </c>
      <c r="B36" s="3" t="s">
        <v>174</v>
      </c>
      <c r="C36" s="3" t="s">
        <v>91</v>
      </c>
      <c r="D36" s="3" t="s">
        <v>167</v>
      </c>
      <c r="E36" s="12">
        <v>850000</v>
      </c>
      <c r="F36" s="14">
        <f t="shared" si="2"/>
        <v>680000</v>
      </c>
      <c r="G36" s="14">
        <f t="shared" si="3"/>
        <v>1530000</v>
      </c>
    </row>
    <row r="37" spans="1:7">
      <c r="A37" s="3" t="s">
        <v>175</v>
      </c>
      <c r="B37" s="3" t="s">
        <v>176</v>
      </c>
      <c r="C37" s="3" t="s">
        <v>156</v>
      </c>
      <c r="D37" s="3" t="s">
        <v>167</v>
      </c>
      <c r="E37" s="12">
        <v>1450000</v>
      </c>
      <c r="F37" s="14">
        <f t="shared" si="2"/>
        <v>1160000</v>
      </c>
      <c r="G37" s="14">
        <f t="shared" si="3"/>
        <v>2610000</v>
      </c>
    </row>
    <row r="38" spans="1:7">
      <c r="A38" s="3" t="s">
        <v>177</v>
      </c>
      <c r="B38" s="3" t="s">
        <v>178</v>
      </c>
      <c r="C38" s="3" t="s">
        <v>91</v>
      </c>
      <c r="D38" s="3" t="s">
        <v>172</v>
      </c>
      <c r="E38" s="12">
        <v>900000</v>
      </c>
      <c r="F38" s="14">
        <f t="shared" si="2"/>
        <v>720000</v>
      </c>
      <c r="G38" s="14">
        <f t="shared" si="3"/>
        <v>1620000</v>
      </c>
    </row>
    <row r="39" spans="1:7">
      <c r="A39" s="3" t="s">
        <v>179</v>
      </c>
      <c r="B39" s="3" t="s">
        <v>180</v>
      </c>
      <c r="C39" s="3" t="s">
        <v>156</v>
      </c>
      <c r="D39" s="3" t="s">
        <v>172</v>
      </c>
      <c r="E39" s="12">
        <v>2350000</v>
      </c>
      <c r="F39" s="14">
        <f t="shared" si="2"/>
        <v>1880000</v>
      </c>
      <c r="G39" s="14">
        <f t="shared" si="3"/>
        <v>4230000</v>
      </c>
    </row>
    <row r="41" spans="1:7">
      <c r="A41" t="s">
        <v>181</v>
      </c>
    </row>
    <row r="42" spans="1:7">
      <c r="A42" s="32" t="s">
        <v>161</v>
      </c>
      <c r="B42" s="34" t="s">
        <v>162</v>
      </c>
      <c r="C42" s="35"/>
    </row>
    <row r="43" spans="1:7">
      <c r="A43" s="33"/>
      <c r="B43" s="9" t="s">
        <v>167</v>
      </c>
      <c r="C43" s="9" t="s">
        <v>172</v>
      </c>
    </row>
    <row r="44" spans="1:7">
      <c r="A44" s="3" t="s">
        <v>156</v>
      </c>
      <c r="B44" s="10">
        <f t="array" ref="B44">COUNT(IF(($C$33:$C$39=$A44)*($D$33:$D$39=B$43),1))</f>
        <v>3</v>
      </c>
      <c r="C44" s="10">
        <f t="array" ref="C44">COUNT(IF(($C$33:$C$39=$A44)*($D$33:$D$39=C$43),1))</f>
        <v>1</v>
      </c>
    </row>
    <row r="45" spans="1:7">
      <c r="A45" s="3" t="s">
        <v>91</v>
      </c>
      <c r="B45" s="10">
        <f t="array" ref="B45">COUNT(IF(($C$33:$C$39=$A45)*($D$33:$D$39=B$43),1))</f>
        <v>1</v>
      </c>
      <c r="C45" s="10">
        <f t="array" ref="C45">COUNT(IF(($C$33:$C$39=$A45)*($D$33:$D$39=C$43),1))</f>
        <v>2</v>
      </c>
    </row>
  </sheetData>
  <mergeCells count="2">
    <mergeCell ref="A42:A43"/>
    <mergeCell ref="B42:C4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29"/>
  <sheetViews>
    <sheetView workbookViewId="0">
      <selection activeCell="I27" sqref="I27"/>
    </sheetView>
  </sheetViews>
  <sheetFormatPr defaultRowHeight="17.399999999999999"/>
  <cols>
    <col min="1" max="1" width="14.3984375" bestFit="1" customWidth="1"/>
    <col min="2" max="3" width="14.09765625" bestFit="1" customWidth="1"/>
    <col min="4" max="4" width="15.19921875" bestFit="1" customWidth="1"/>
  </cols>
  <sheetData>
    <row r="3" spans="1:4">
      <c r="A3" s="28" t="s">
        <v>296</v>
      </c>
      <c r="B3" s="28" t="s">
        <v>282</v>
      </c>
      <c r="C3" s="28" t="s">
        <v>295</v>
      </c>
    </row>
    <row r="4" spans="1:4">
      <c r="A4" t="s">
        <v>297</v>
      </c>
      <c r="B4" t="s">
        <v>283</v>
      </c>
      <c r="C4" t="s">
        <v>299</v>
      </c>
      <c r="D4" s="30">
        <v>121.36363636363636</v>
      </c>
    </row>
    <row r="5" spans="1:4">
      <c r="C5" t="s">
        <v>300</v>
      </c>
      <c r="D5" s="29">
        <v>1204950.4545454546</v>
      </c>
    </row>
    <row r="6" spans="1:4">
      <c r="B6" t="s">
        <v>286</v>
      </c>
      <c r="C6" t="s">
        <v>299</v>
      </c>
      <c r="D6" s="30">
        <v>30</v>
      </c>
    </row>
    <row r="7" spans="1:4">
      <c r="C7" t="s">
        <v>300</v>
      </c>
      <c r="D7" s="29">
        <v>436364</v>
      </c>
    </row>
    <row r="8" spans="1:4">
      <c r="B8" t="s">
        <v>290</v>
      </c>
      <c r="C8" t="s">
        <v>299</v>
      </c>
      <c r="D8" s="30">
        <v>6</v>
      </c>
    </row>
    <row r="9" spans="1:4">
      <c r="C9" t="s">
        <v>300</v>
      </c>
      <c r="D9" s="29">
        <v>87273</v>
      </c>
    </row>
    <row r="10" spans="1:4">
      <c r="B10" t="s">
        <v>291</v>
      </c>
      <c r="C10" t="s">
        <v>299</v>
      </c>
      <c r="D10" s="30">
        <v>6.666666666666667</v>
      </c>
    </row>
    <row r="11" spans="1:4">
      <c r="C11" t="s">
        <v>300</v>
      </c>
      <c r="D11" s="29">
        <v>98485</v>
      </c>
    </row>
    <row r="12" spans="1:4">
      <c r="B12" t="s">
        <v>292</v>
      </c>
      <c r="C12" t="s">
        <v>299</v>
      </c>
      <c r="D12" s="30">
        <v>187.4</v>
      </c>
    </row>
    <row r="13" spans="1:4">
      <c r="C13" t="s">
        <v>300</v>
      </c>
      <c r="D13" s="29">
        <v>2311745.6</v>
      </c>
    </row>
    <row r="14" spans="1:4">
      <c r="A14" t="s">
        <v>298</v>
      </c>
      <c r="B14" t="s">
        <v>284</v>
      </c>
      <c r="C14" t="s">
        <v>299</v>
      </c>
      <c r="D14" s="30">
        <v>174.875</v>
      </c>
    </row>
    <row r="15" spans="1:4">
      <c r="C15" t="s">
        <v>300</v>
      </c>
      <c r="D15" s="29">
        <v>1987215.75</v>
      </c>
    </row>
    <row r="16" spans="1:4">
      <c r="B16" t="s">
        <v>285</v>
      </c>
      <c r="C16" t="s">
        <v>299</v>
      </c>
      <c r="D16" s="30">
        <v>500</v>
      </c>
    </row>
    <row r="17" spans="1:4">
      <c r="C17" t="s">
        <v>300</v>
      </c>
      <c r="D17" s="29">
        <v>8000000</v>
      </c>
    </row>
    <row r="18" spans="1:4">
      <c r="B18" t="s">
        <v>287</v>
      </c>
      <c r="C18" t="s">
        <v>299</v>
      </c>
      <c r="D18" s="30">
        <v>200</v>
      </c>
    </row>
    <row r="19" spans="1:4">
      <c r="C19" t="s">
        <v>300</v>
      </c>
      <c r="D19" s="29">
        <v>1454545</v>
      </c>
    </row>
    <row r="20" spans="1:4">
      <c r="B20" t="s">
        <v>288</v>
      </c>
      <c r="C20" t="s">
        <v>299</v>
      </c>
      <c r="D20" s="30">
        <v>84</v>
      </c>
    </row>
    <row r="21" spans="1:4">
      <c r="C21" t="s">
        <v>300</v>
      </c>
      <c r="D21" s="29">
        <v>955519.57142857148</v>
      </c>
    </row>
    <row r="22" spans="1:4">
      <c r="B22" t="s">
        <v>289</v>
      </c>
      <c r="C22" t="s">
        <v>299</v>
      </c>
      <c r="D22" s="30">
        <v>88.4</v>
      </c>
    </row>
    <row r="23" spans="1:4">
      <c r="C23" t="s">
        <v>300</v>
      </c>
      <c r="D23" s="29">
        <v>1005272.8</v>
      </c>
    </row>
    <row r="24" spans="1:4">
      <c r="B24" t="s">
        <v>293</v>
      </c>
      <c r="C24" t="s">
        <v>299</v>
      </c>
      <c r="D24" s="30">
        <v>277.14285714285717</v>
      </c>
    </row>
    <row r="25" spans="1:4">
      <c r="C25" t="s">
        <v>300</v>
      </c>
      <c r="D25" s="29">
        <v>2824285.7142857141</v>
      </c>
    </row>
    <row r="26" spans="1:4">
      <c r="B26" t="s">
        <v>294</v>
      </c>
      <c r="C26" t="s">
        <v>299</v>
      </c>
      <c r="D26" s="30">
        <v>56</v>
      </c>
    </row>
    <row r="27" spans="1:4">
      <c r="C27" t="s">
        <v>300</v>
      </c>
      <c r="D27" s="29">
        <v>655454.5</v>
      </c>
    </row>
    <row r="28" spans="1:4">
      <c r="A28" t="s">
        <v>301</v>
      </c>
      <c r="D28" s="30">
        <v>138.25423728813558</v>
      </c>
    </row>
    <row r="29" spans="1:4">
      <c r="A29" t="s">
        <v>302</v>
      </c>
      <c r="D29" s="29">
        <v>1531332.8474576271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L11" sqref="L11"/>
    </sheetView>
  </sheetViews>
  <sheetFormatPr defaultRowHeight="17.399999999999999"/>
  <sheetData>
    <row r="2" spans="1:8" ht="18" thickBot="1">
      <c r="A2" t="s">
        <v>224</v>
      </c>
    </row>
    <row r="3" spans="1:8" ht="18" thickBot="1">
      <c r="A3" s="15" t="s">
        <v>182</v>
      </c>
      <c r="B3" s="16" t="s">
        <v>12</v>
      </c>
      <c r="C3" s="16" t="s">
        <v>183</v>
      </c>
      <c r="D3" s="16" t="s">
        <v>2</v>
      </c>
      <c r="E3" s="16" t="s">
        <v>184</v>
      </c>
      <c r="F3" s="16" t="s">
        <v>185</v>
      </c>
      <c r="G3" s="16" t="s">
        <v>225</v>
      </c>
      <c r="H3" s="17" t="s">
        <v>186</v>
      </c>
    </row>
    <row r="4" spans="1:8">
      <c r="A4" s="18">
        <v>1006</v>
      </c>
      <c r="B4" s="19" t="s">
        <v>187</v>
      </c>
      <c r="C4" s="19" t="s">
        <v>6</v>
      </c>
      <c r="D4" s="19" t="s">
        <v>188</v>
      </c>
      <c r="E4" s="19" t="s">
        <v>189</v>
      </c>
      <c r="F4" s="19" t="s">
        <v>190</v>
      </c>
      <c r="G4" s="19">
        <v>36</v>
      </c>
      <c r="H4" s="20" t="s">
        <v>226</v>
      </c>
    </row>
    <row r="5" spans="1:8">
      <c r="A5" s="21">
        <v>1010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190</v>
      </c>
      <c r="G5" s="22">
        <v>16</v>
      </c>
      <c r="H5" s="23" t="s">
        <v>195</v>
      </c>
    </row>
    <row r="6" spans="1:8">
      <c r="A6" s="21">
        <v>1008</v>
      </c>
      <c r="B6" s="22" t="s">
        <v>196</v>
      </c>
      <c r="C6" s="22" t="s">
        <v>192</v>
      </c>
      <c r="D6" s="22" t="s">
        <v>227</v>
      </c>
      <c r="E6" s="22" t="s">
        <v>197</v>
      </c>
      <c r="F6" s="22" t="s">
        <v>198</v>
      </c>
      <c r="G6" s="22">
        <v>24</v>
      </c>
      <c r="H6" s="23" t="s">
        <v>226</v>
      </c>
    </row>
    <row r="7" spans="1:8">
      <c r="A7" s="21">
        <v>1009</v>
      </c>
      <c r="B7" s="22" t="s">
        <v>199</v>
      </c>
      <c r="C7" s="22" t="s">
        <v>192</v>
      </c>
      <c r="D7" s="22" t="s">
        <v>188</v>
      </c>
      <c r="E7" s="22" t="s">
        <v>200</v>
      </c>
      <c r="F7" s="22" t="s">
        <v>198</v>
      </c>
      <c r="G7" s="22">
        <v>24</v>
      </c>
      <c r="H7" s="23" t="s">
        <v>226</v>
      </c>
    </row>
    <row r="8" spans="1:8">
      <c r="A8" s="21">
        <v>1001</v>
      </c>
      <c r="B8" s="22" t="s">
        <v>201</v>
      </c>
      <c r="C8" s="22" t="s">
        <v>202</v>
      </c>
      <c r="D8" s="22" t="s">
        <v>203</v>
      </c>
      <c r="E8" s="22" t="s">
        <v>204</v>
      </c>
      <c r="F8" s="22" t="s">
        <v>190</v>
      </c>
      <c r="G8" s="22">
        <v>150</v>
      </c>
      <c r="H8" s="23" t="s">
        <v>228</v>
      </c>
    </row>
    <row r="9" spans="1:8">
      <c r="A9" s="21">
        <v>1005</v>
      </c>
      <c r="B9" s="22" t="s">
        <v>205</v>
      </c>
      <c r="C9" s="22" t="s">
        <v>6</v>
      </c>
      <c r="D9" s="22" t="s">
        <v>188</v>
      </c>
      <c r="E9" s="22" t="s">
        <v>189</v>
      </c>
      <c r="F9" s="22" t="s">
        <v>190</v>
      </c>
      <c r="G9" s="22">
        <v>40</v>
      </c>
      <c r="H9" s="23" t="s">
        <v>229</v>
      </c>
    </row>
    <row r="10" spans="1:8">
      <c r="A10" s="21">
        <v>1002</v>
      </c>
      <c r="B10" s="22" t="s">
        <v>206</v>
      </c>
      <c r="C10" s="22" t="s">
        <v>207</v>
      </c>
      <c r="D10" s="22" t="s">
        <v>188</v>
      </c>
      <c r="E10" s="22" t="s">
        <v>208</v>
      </c>
      <c r="F10" s="22" t="s">
        <v>190</v>
      </c>
      <c r="G10" s="22">
        <v>128</v>
      </c>
      <c r="H10" s="23" t="s">
        <v>230</v>
      </c>
    </row>
    <row r="11" spans="1:8">
      <c r="A11" s="21">
        <v>1013</v>
      </c>
      <c r="B11" s="22" t="s">
        <v>209</v>
      </c>
      <c r="C11" s="22" t="s">
        <v>210</v>
      </c>
      <c r="D11" s="22" t="s">
        <v>231</v>
      </c>
      <c r="E11" s="22" t="s">
        <v>200</v>
      </c>
      <c r="F11" s="22" t="s">
        <v>211</v>
      </c>
      <c r="G11" s="22">
        <v>12</v>
      </c>
      <c r="H11" s="23" t="s">
        <v>226</v>
      </c>
    </row>
    <row r="12" spans="1:8">
      <c r="A12" s="21">
        <v>1003</v>
      </c>
      <c r="B12" s="22" t="s">
        <v>212</v>
      </c>
      <c r="C12" s="22" t="s">
        <v>213</v>
      </c>
      <c r="D12" s="22" t="s">
        <v>214</v>
      </c>
      <c r="E12" s="22" t="s">
        <v>215</v>
      </c>
      <c r="F12" s="22" t="s">
        <v>190</v>
      </c>
      <c r="G12" s="22">
        <v>124</v>
      </c>
      <c r="H12" s="23" t="s">
        <v>195</v>
      </c>
    </row>
    <row r="13" spans="1:8">
      <c r="A13" s="21">
        <v>1011</v>
      </c>
      <c r="B13" s="22" t="s">
        <v>216</v>
      </c>
      <c r="C13" s="22" t="s">
        <v>192</v>
      </c>
      <c r="D13" s="22" t="s">
        <v>188</v>
      </c>
      <c r="E13" s="22" t="s">
        <v>194</v>
      </c>
      <c r="F13" s="22" t="s">
        <v>198</v>
      </c>
      <c r="G13" s="22">
        <v>15</v>
      </c>
      <c r="H13" s="23" t="s">
        <v>226</v>
      </c>
    </row>
    <row r="14" spans="1:8">
      <c r="A14" s="21">
        <v>1007</v>
      </c>
      <c r="B14" s="22" t="s">
        <v>217</v>
      </c>
      <c r="C14" s="22" t="s">
        <v>6</v>
      </c>
      <c r="D14" s="22" t="s">
        <v>193</v>
      </c>
      <c r="E14" s="22" t="s">
        <v>218</v>
      </c>
      <c r="F14" s="22" t="s">
        <v>190</v>
      </c>
      <c r="G14" s="22">
        <v>26</v>
      </c>
      <c r="H14" s="23" t="s">
        <v>195</v>
      </c>
    </row>
    <row r="15" spans="1:8">
      <c r="A15" s="21">
        <v>1012</v>
      </c>
      <c r="B15" s="22" t="s">
        <v>219</v>
      </c>
      <c r="C15" s="22" t="s">
        <v>192</v>
      </c>
      <c r="D15" s="22" t="s">
        <v>188</v>
      </c>
      <c r="E15" s="22" t="s">
        <v>197</v>
      </c>
      <c r="F15" s="22" t="s">
        <v>190</v>
      </c>
      <c r="G15" s="22">
        <v>13</v>
      </c>
      <c r="H15" s="23" t="s">
        <v>229</v>
      </c>
    </row>
    <row r="16" spans="1:8">
      <c r="A16" s="21">
        <v>1004</v>
      </c>
      <c r="B16" s="22" t="s">
        <v>220</v>
      </c>
      <c r="C16" s="22" t="s">
        <v>221</v>
      </c>
      <c r="D16" s="22" t="s">
        <v>203</v>
      </c>
      <c r="E16" s="22" t="s">
        <v>222</v>
      </c>
      <c r="F16" s="22" t="s">
        <v>223</v>
      </c>
      <c r="G16" s="22">
        <v>60</v>
      </c>
      <c r="H16" s="23" t="s">
        <v>228</v>
      </c>
    </row>
  </sheetData>
  <phoneticPr fontId="1" type="noConversion"/>
  <conditionalFormatting sqref="E4:E16">
    <cfRule type="uniqueValues" dxfId="0" priority="1"/>
  </conditionalFormatting>
  <dataValidations count="1">
    <dataValidation type="custom" allowBlank="1" showInputMessage="1" showErrorMessage="1" sqref="A4:A16" xr:uid="{1E98A95E-BAD7-4167-9490-C8F28CC402D8}">
      <formula1>COUNTIF($A$4:$A$16,A4)=1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abSelected="1" topLeftCell="A7" workbookViewId="0">
      <selection activeCell="I9" sqref="I9"/>
    </sheetView>
  </sheetViews>
  <sheetFormatPr defaultRowHeight="17.399999999999999"/>
  <sheetData>
    <row r="1" spans="1:6">
      <c r="A1" s="36" t="s">
        <v>232</v>
      </c>
      <c r="B1" s="36"/>
      <c r="C1" s="36"/>
      <c r="D1" s="36"/>
      <c r="E1" s="36"/>
      <c r="F1" s="36"/>
    </row>
    <row r="2" spans="1:6">
      <c r="A2" s="1" t="s">
        <v>233</v>
      </c>
      <c r="B2" s="1" t="s">
        <v>234</v>
      </c>
      <c r="C2" s="1" t="s">
        <v>235</v>
      </c>
      <c r="D2" s="1" t="s">
        <v>236</v>
      </c>
      <c r="E2" s="1" t="s">
        <v>237</v>
      </c>
      <c r="F2" s="1" t="s">
        <v>238</v>
      </c>
    </row>
    <row r="3" spans="1:6">
      <c r="A3" s="1">
        <v>1</v>
      </c>
      <c r="B3" s="1" t="s">
        <v>239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240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241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242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243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244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245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246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G16" sqref="G16"/>
    </sheetView>
  </sheetViews>
  <sheetFormatPr defaultRowHeight="17.399999999999999"/>
  <cols>
    <col min="1" max="1" width="9" bestFit="1" customWidth="1"/>
    <col min="2" max="2" width="8.59765625" customWidth="1"/>
    <col min="3" max="3" width="8.3984375" customWidth="1"/>
    <col min="4" max="4" width="6" customWidth="1"/>
    <col min="5" max="5" width="9" bestFit="1" customWidth="1"/>
    <col min="6" max="6" width="11.8984375" customWidth="1"/>
    <col min="7" max="7" width="10.19921875" customWidth="1"/>
    <col min="8" max="8" width="11.09765625" customWidth="1"/>
    <col min="9" max="9" width="13.09765625" customWidth="1"/>
  </cols>
  <sheetData>
    <row r="1" spans="1:9" ht="21">
      <c r="A1" s="37" t="s">
        <v>247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159</v>
      </c>
      <c r="B2" s="3" t="s">
        <v>1</v>
      </c>
      <c r="C2" s="3" t="s">
        <v>248</v>
      </c>
      <c r="D2" s="3" t="s">
        <v>3</v>
      </c>
      <c r="E2" s="3" t="s">
        <v>249</v>
      </c>
      <c r="F2" s="3" t="s">
        <v>4</v>
      </c>
      <c r="G2" s="3" t="s">
        <v>163</v>
      </c>
      <c r="H2" s="3" t="s">
        <v>5</v>
      </c>
      <c r="I2" s="3" t="s">
        <v>250</v>
      </c>
    </row>
    <row r="3" spans="1:9">
      <c r="A3" s="3" t="s">
        <v>251</v>
      </c>
      <c r="B3" s="3" t="s">
        <v>252</v>
      </c>
      <c r="C3" s="3" t="s">
        <v>8</v>
      </c>
      <c r="D3" s="3" t="s">
        <v>9</v>
      </c>
      <c r="E3" s="1">
        <v>16</v>
      </c>
      <c r="F3" s="27">
        <v>1266666.6666663301</v>
      </c>
      <c r="G3" s="27">
        <v>480000</v>
      </c>
      <c r="H3" s="27">
        <v>208000</v>
      </c>
      <c r="I3" s="10">
        <f t="shared" ref="I3:I11" si="0">F3+G3+H3</f>
        <v>1954666.6666663301</v>
      </c>
    </row>
    <row r="4" spans="1:9">
      <c r="A4" s="3" t="s">
        <v>253</v>
      </c>
      <c r="B4" s="3" t="s">
        <v>254</v>
      </c>
      <c r="C4" s="3" t="s">
        <v>255</v>
      </c>
      <c r="D4" s="3" t="s">
        <v>7</v>
      </c>
      <c r="E4" s="1">
        <v>9</v>
      </c>
      <c r="F4" s="27">
        <v>1250000</v>
      </c>
      <c r="G4" s="27">
        <v>375000</v>
      </c>
      <c r="H4" s="27">
        <v>62500</v>
      </c>
      <c r="I4" s="10">
        <f t="shared" si="0"/>
        <v>1687500</v>
      </c>
    </row>
    <row r="5" spans="1:9">
      <c r="A5" s="3" t="s">
        <v>256</v>
      </c>
      <c r="B5" s="3" t="s">
        <v>257</v>
      </c>
      <c r="C5" s="3" t="s">
        <v>8</v>
      </c>
      <c r="D5" s="3" t="s">
        <v>6</v>
      </c>
      <c r="E5" s="1">
        <v>4</v>
      </c>
      <c r="F5" s="27">
        <v>666666.66666633298</v>
      </c>
      <c r="G5" s="27">
        <v>200000</v>
      </c>
      <c r="H5" s="27">
        <v>20000</v>
      </c>
      <c r="I5" s="10">
        <f t="shared" si="0"/>
        <v>886666.66666633298</v>
      </c>
    </row>
    <row r="6" spans="1:9">
      <c r="A6" s="3" t="s">
        <v>258</v>
      </c>
      <c r="B6" s="3" t="s">
        <v>259</v>
      </c>
      <c r="C6" s="3" t="s">
        <v>214</v>
      </c>
      <c r="D6" s="3" t="s">
        <v>9</v>
      </c>
      <c r="E6" s="1">
        <v>12</v>
      </c>
      <c r="F6" s="27">
        <v>1400000</v>
      </c>
      <c r="G6" s="27">
        <v>420000</v>
      </c>
      <c r="H6" s="27">
        <v>112000</v>
      </c>
      <c r="I6" s="10">
        <f t="shared" si="0"/>
        <v>1932000</v>
      </c>
    </row>
    <row r="7" spans="1:9">
      <c r="A7" s="3" t="s">
        <v>260</v>
      </c>
      <c r="B7" s="3" t="s">
        <v>261</v>
      </c>
      <c r="C7" s="3" t="s">
        <v>255</v>
      </c>
      <c r="D7" s="3" t="s">
        <v>6</v>
      </c>
      <c r="E7" s="1">
        <v>3</v>
      </c>
      <c r="F7" s="27">
        <v>950000</v>
      </c>
      <c r="G7" s="27">
        <v>190000</v>
      </c>
      <c r="H7" s="27">
        <v>19000</v>
      </c>
      <c r="I7" s="10">
        <f t="shared" si="0"/>
        <v>1159000</v>
      </c>
    </row>
    <row r="8" spans="1:9">
      <c r="A8" s="3" t="s">
        <v>262</v>
      </c>
      <c r="B8" s="3" t="s">
        <v>263</v>
      </c>
      <c r="C8" s="3" t="s">
        <v>214</v>
      </c>
      <c r="D8" s="3" t="s">
        <v>6</v>
      </c>
      <c r="E8" s="1">
        <v>4</v>
      </c>
      <c r="F8" s="27">
        <v>1000000</v>
      </c>
      <c r="G8" s="27">
        <v>200000</v>
      </c>
      <c r="H8" s="27">
        <v>20000</v>
      </c>
      <c r="I8" s="10">
        <f t="shared" si="0"/>
        <v>1220000</v>
      </c>
    </row>
    <row r="9" spans="1:9">
      <c r="A9" s="3" t="s">
        <v>264</v>
      </c>
      <c r="B9" s="3" t="s">
        <v>265</v>
      </c>
      <c r="C9" s="3" t="s">
        <v>8</v>
      </c>
      <c r="D9" s="3" t="s">
        <v>7</v>
      </c>
      <c r="E9" s="1">
        <v>8</v>
      </c>
      <c r="F9" s="27">
        <v>866666.66666633298</v>
      </c>
      <c r="G9" s="27">
        <v>360000</v>
      </c>
      <c r="H9" s="27">
        <v>60000</v>
      </c>
      <c r="I9" s="10">
        <f t="shared" si="0"/>
        <v>1286666.6666663331</v>
      </c>
    </row>
    <row r="10" spans="1:9">
      <c r="A10" s="3" t="s">
        <v>266</v>
      </c>
      <c r="B10" s="3" t="s">
        <v>267</v>
      </c>
      <c r="C10" s="3" t="s">
        <v>214</v>
      </c>
      <c r="D10" s="3" t="s">
        <v>7</v>
      </c>
      <c r="E10" s="1">
        <v>9</v>
      </c>
      <c r="F10" s="27">
        <v>1250000</v>
      </c>
      <c r="G10" s="27">
        <v>375000</v>
      </c>
      <c r="H10" s="27">
        <v>62500</v>
      </c>
      <c r="I10" s="10">
        <f t="shared" si="0"/>
        <v>1687500</v>
      </c>
    </row>
    <row r="11" spans="1:9">
      <c r="A11" s="3" t="s">
        <v>268</v>
      </c>
      <c r="B11" s="3" t="s">
        <v>269</v>
      </c>
      <c r="C11" s="3" t="s">
        <v>255</v>
      </c>
      <c r="D11" s="3" t="s">
        <v>9</v>
      </c>
      <c r="E11" s="1">
        <v>11</v>
      </c>
      <c r="F11" s="27">
        <v>1350000</v>
      </c>
      <c r="G11" s="27">
        <v>405000</v>
      </c>
      <c r="H11" s="27">
        <v>108000</v>
      </c>
      <c r="I11" s="10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2">
      <colorScale>
        <cfvo type="min"/>
        <cfvo type="max"/>
        <color rgb="FFFF0000"/>
        <color rgb="FFFFFF00"/>
      </colorScale>
    </cfRule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workbookViewId="0">
      <selection activeCell="D10" sqref="D10"/>
    </sheetView>
  </sheetViews>
  <sheetFormatPr defaultRowHeight="17.399999999999999"/>
  <cols>
    <col min="1" max="1" width="4.19921875" customWidth="1"/>
    <col min="2" max="2" width="12.69921875" customWidth="1"/>
    <col min="3" max="4" width="11.8984375" bestFit="1" customWidth="1"/>
    <col min="5" max="5" width="12.59765625" bestFit="1" customWidth="1"/>
  </cols>
  <sheetData>
    <row r="1" spans="2:5">
      <c r="B1" t="s">
        <v>270</v>
      </c>
    </row>
    <row r="3" spans="2:5">
      <c r="B3" s="24" t="s">
        <v>248</v>
      </c>
      <c r="C3" s="24" t="s">
        <v>271</v>
      </c>
      <c r="D3" s="24" t="s">
        <v>272</v>
      </c>
      <c r="E3" s="24" t="s">
        <v>273</v>
      </c>
    </row>
    <row r="4" spans="2:5">
      <c r="B4" t="s">
        <v>274</v>
      </c>
      <c r="C4">
        <v>3</v>
      </c>
      <c r="D4">
        <v>6</v>
      </c>
      <c r="E4">
        <v>9</v>
      </c>
    </row>
    <row r="5" spans="2:5">
      <c r="B5" t="s">
        <v>275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769620</xdr:colOff>
                <xdr:row>0</xdr:row>
                <xdr:rowOff>60960</xdr:rowOff>
              </from>
              <to>
                <xdr:col>3</xdr:col>
                <xdr:colOff>853440</xdr:colOff>
                <xdr:row>1</xdr:row>
                <xdr:rowOff>129540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민석 김</cp:lastModifiedBy>
  <cp:lastPrinted>2025-02-05T16:03:30Z</cp:lastPrinted>
  <dcterms:created xsi:type="dcterms:W3CDTF">2023-05-11T11:47:16Z</dcterms:created>
  <dcterms:modified xsi:type="dcterms:W3CDTF">2025-02-05T17:13:27Z</dcterms:modified>
</cp:coreProperties>
</file>