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진석\Desktop\"/>
    </mc:Choice>
  </mc:AlternateContent>
  <xr:revisionPtr revIDLastSave="0" documentId="8_{C1D15B11-7D27-42D5-915F-1FEECE7E4936}" xr6:coauthVersionLast="47" xr6:coauthVersionMax="47" xr10:uidLastSave="{00000000-0000-0000-0000-000000000000}"/>
  <bookViews>
    <workbookView xWindow="-98" yWindow="-98" windowWidth="21795" windowHeight="12975" tabRatio="723" firstSheet="2" activeTab="4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eta.SECOND" hidden="1" xlm="1">#NAME?</definedName>
    <definedName name="_xlnm.Criteria" localSheetId="3">'기본작업-4'!$A$17:$B$19</definedName>
    <definedName name="_xlnm.Extract" localSheetId="3">'기본작업-4'!$A$22:$H$22</definedName>
  </definedNames>
  <calcPr calcId="191029"/>
  <pivotCaches>
    <pivotCache cacheId="9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4" l="1"/>
  <c r="D27" i="4"/>
  <c r="C17" i="4"/>
  <c r="C18" i="4"/>
  <c r="C19" i="4"/>
  <c r="C20" i="4"/>
  <c r="C21" i="4"/>
  <c r="C22" i="4"/>
  <c r="C23" i="4"/>
  <c r="C16" i="4"/>
  <c r="D12" i="7"/>
  <c r="E12" i="7"/>
  <c r="F12" i="7"/>
  <c r="C12" i="7"/>
  <c r="F23" i="5"/>
  <c r="F15" i="5"/>
  <c r="F11" i="5"/>
  <c r="F25" i="5" s="1"/>
  <c r="E24" i="5"/>
  <c r="E16" i="5"/>
  <c r="E12" i="5"/>
  <c r="E26" i="5" s="1"/>
  <c r="F4" i="1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<sst xmlns="http://schemas.openxmlformats.org/spreadsheetml/2006/main" count="460" uniqueCount="308">
  <si>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</si>
  <si>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</si>
  <si>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</si>
  <si>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</si>
  <si>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</si>
  <si>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</si>
  <si>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</si>
  <si>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</si>
  <si>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</si>
  <si>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</si>
  <si>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</si>
  <si>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</si>
  <si>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</si>
  <si>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</si>
  <si>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</si>
  <si>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</si>
  <si>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</si>
  <si>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</si>
  <si>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</si>
  <si>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</si>
  <si>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</si>
  <si>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</si>
  <si>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</si>
  <si>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</si>
  <si>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</si>
  <si>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</si>
  <si>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</si>
  <si>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</si>
  <si>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</si>
  <si>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</si>
  <si>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</si>
  <si>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</si>
  <si>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</si>
  <si>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</si>
  <si>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</si>
  <si>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</si>
  <si>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</si>
  <si>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</si>
  <si>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</si>
  <si>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</si>
  <si>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</si>
  <si>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</si>
  <si>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</si>
  <si>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</si>
  <si>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</si>
  <si>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</si>
  <si>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</si>
  <si>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</si>
  <si>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</si>
  <si>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</si>
  <si>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</si>
  <si>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</si>
  <si>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</si>
  <si>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</si>
  <si>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</si>
  <si>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</si>
  <si>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</si>
  <si>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</si>
  <si>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</si>
  <si>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</si>
  <si>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</si>
  <si>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</si>
  <si>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</si>
  <si>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</si>
  <si>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</si>
  <si>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</si>
  <si>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</si>
  <si>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</si>
  <si>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</si>
  <si>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</si>
  <si>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</si>
  <si>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</si>
  <si>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</si>
  <si>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</si>
  <si>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</si>
  <si>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</si>
  <si>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</si>
  <si>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</si>
  <si>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</si>
  <si>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</si>
  <si>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</si>
  <si>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</si>
  <si>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</si>
  <si>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</si>
  <si>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</si>
  <si>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</si>
  <si>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</si>
  <si>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</si>
  <si>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</si>
  <si>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</si>
  <si>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</si>
  <si>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</si>
  <si>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</si>
  <si>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</si>
  <si>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</si>
  <si>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</si>
  <si>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</si>
  <si>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</si>
  <si>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</si>
  <si>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</si>
  <si>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</si>
  <si>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</si>
  <si>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</si>
  <si>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</si>
  <si>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</si>
  <si>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</si>
  <si>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</si>
  <si>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</si>
  <si>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</si>
  <si>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</si>
  <si>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</si>
  <si>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</si>
  <si>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</si>
  <si>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</si>
  <si>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</si>
  <si>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</si>
  <si>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</si>
  <si>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</si>
  <si>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</si>
  <si>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</si>
  <si>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</si>
  <si>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</si>
  <si>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</si>
  <si>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</si>
  <si>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</si>
  <si>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</si>
  <si>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</si>
  <si>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</si>
  <si>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</si>
  <si>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</si>
  <si>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</si>
  <si>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</si>
  <si>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</si>
  <si>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</si>
  <si>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</si>
  <si>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</si>
  <si>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</si>
  <si>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</si>
  <si>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</si>
  <si>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</si>
  <si>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</si>
  <si>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</si>
  <si>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</si>
  <si>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</si>
  <si>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</si>
  <si>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</si>
  <si>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</si>
  <si>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</si>
  <si>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</si>
  <si>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</si>
  <si>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</si>
  <si>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</si>
  <si>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</si>
  <si>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</si>
  <si>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</si>
  <si>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</si>
  <si>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</si>
  <si>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</si>
  <si>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</si>
  <si>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</si>
  <si>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</si>
  <si>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</si>
  <si>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</si>
  <si>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</si>
  <si>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</si>
  <si>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</si>
  <si>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</si>
  <si>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</si>
  <si>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</si>
  <si>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</si>
  <si>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</si>
  <si>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</si>
  <si>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</si>
  <si>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</si>
  <si>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</si>
  <si>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</si>
  <si>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</si>
  <si>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</si>
  <si>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</si>
  <si>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</si>
  <si>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</si>
  <si>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</si>
  <si>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</si>
  <si>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</si>
  <si>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</si>
  <si>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</si>
  <si>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</si>
  <si>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</si>
  <si>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</si>
  <si>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</si>
  <si>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</si>
  <si>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</si>
  <si>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</si>
  <si>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</si>
  <si>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</si>
  <si>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</si>
  <si>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</si>
  <si>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</si>
  <si>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</si>
  <si>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</si>
  <si>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</si>
  <si>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</si>
  <si>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</si>
  <si>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</si>
  <si>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</si>
  <si>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</si>
  <si>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</si>
  <si>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</si>
  <si>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</si>
  <si>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</si>
  <si>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</si>
  <si>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</si>
  <si>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</si>
  <si>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</si>
  <si>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</si>
  <si>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</si>
  <si>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</si>
  <si>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</si>
  <si>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</si>
  <si>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</si>
  <si>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</si>
  <si>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</si>
  <si>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</si>
  <si>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</si>
  <si>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</si>
  <si>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</si>
  <si>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</si>
  <si>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</si>
  <si>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</si>
  <si>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</si>
  <si>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</si>
  <si>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</si>
  <si>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</si>
  <si>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</si>
  <si>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</si>
  <si>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</si>
  <si>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</si>
  <si>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</si>
  <si>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</si>
  <si>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</si>
  <si>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</si>
  <si>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</si>
  <si>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</si>
  <si>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</si>
  <si>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</si>
  <si>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</si>
  <si>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</si>
  <si>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</si>
  <si>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사원번호</t>
    <phoneticPr fontId="1" type="noConversion"/>
  </si>
  <si>
    <t>이름</t>
    <phoneticPr fontId="1" type="noConversion"/>
  </si>
  <si>
    <t>부서</t>
    <phoneticPr fontId="1" type="noConversion"/>
  </si>
  <si>
    <t>호봉</t>
    <phoneticPr fontId="1" type="noConversion"/>
  </si>
  <si>
    <t>급여</t>
    <phoneticPr fontId="1" type="noConversion"/>
  </si>
  <si>
    <t>전화번호</t>
    <phoneticPr fontId="1" type="noConversion"/>
  </si>
  <si>
    <t>BA-20003</t>
    <phoneticPr fontId="1" type="noConversion"/>
  </si>
  <si>
    <t>BA-20005</t>
    <phoneticPr fontId="1" type="noConversion"/>
  </si>
  <si>
    <t>SH-10036</t>
    <phoneticPr fontId="1" type="noConversion"/>
  </si>
  <si>
    <t>BA-20004</t>
    <phoneticPr fontId="1" type="noConversion"/>
  </si>
  <si>
    <t>SH-10035</t>
    <phoneticPr fontId="1" type="noConversion"/>
  </si>
  <si>
    <t>김미속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</si>
  <si>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</si>
  <si>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</si>
  <si>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</si>
  <si>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</si>
  <si>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경리부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</si>
  <si>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</si>
  <si>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</si>
  <si>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</si>
  <si>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제작부</t>
    <phoneticPr fontId="1" type="noConversion"/>
  </si>
  <si>
    <t>010-656-8549</t>
    <phoneticPr fontId="1" type="noConversion"/>
  </si>
  <si>
    <t>010-767-3454</t>
    <phoneticPr fontId="1" type="noConversion"/>
  </si>
  <si>
    <t>010-747-6215</t>
    <phoneticPr fontId="1" type="noConversion"/>
  </si>
  <si>
    <t>010-656-9167</t>
    <phoneticPr fontId="1" type="noConversion"/>
  </si>
  <si>
    <t>010-545-9088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</si>
  <si>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</si>
  <si>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</si>
  <si>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</si>
  <si>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</si>
  <si>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</si>
  <si>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</si>
  <si>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</si>
  <si>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</si>
  <si>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</si>
  <si>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</si>
  <si>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</si>
  <si>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강릉</t>
    <phoneticPr fontId="1" type="noConversion"/>
  </si>
  <si>
    <t>대전</t>
    <phoneticPr fontId="1" type="noConversion"/>
  </si>
  <si>
    <t>판매금액</t>
    <phoneticPr fontId="1" type="noConversion"/>
  </si>
  <si>
    <t>&lt;=800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</si>
  <si>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</si>
  <si>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</si>
  <si>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</si>
  <si>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</si>
  <si>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</si>
  <si>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</si>
  <si>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</si>
  <si>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</si>
  <si>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행 레이블</t>
  </si>
  <si>
    <t>열 레이블</t>
  </si>
  <si>
    <t>(모두)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</si>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</sst>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8" formatCode="yyyy&quot;年&quot;mm&quot;月&quot;dd&quot;日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4" fillId="3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41" fontId="6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A-4D6C-8619-78118C8CAF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A-4D6C-8619-78118C8C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0816528"/>
        <c:axId val="1940818928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194081892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40816528"/>
        <c:crosses val="max"/>
        <c:crossBetween val="between"/>
      </c:valAx>
      <c:catAx>
        <c:axId val="1940816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4081892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13</xdr:row>
          <xdr:rowOff>52388</xdr:rowOff>
        </xdr:from>
        <xdr:to>
          <xdr:col>2</xdr:col>
          <xdr:colOff>661988</xdr:colOff>
          <xdr:row>14</xdr:row>
          <xdr:rowOff>171450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57150</xdr:colOff>
      <xdr:row>13</xdr:row>
      <xdr:rowOff>47625</xdr:rowOff>
    </xdr:from>
    <xdr:to>
      <xdr:col>5</xdr:col>
      <xdr:colOff>966788</xdr:colOff>
      <xdr:row>14</xdr:row>
      <xdr:rowOff>166687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4367A55C-DC85-59EA-5570-83B82393B46C}"/>
            </a:ext>
          </a:extLst>
        </xdr:cNvPr>
        <xdr:cNvSpPr/>
      </xdr:nvSpPr>
      <xdr:spPr>
        <a:xfrm>
          <a:off x="2862263" y="3095625"/>
          <a:ext cx="1600200" cy="3333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진석" refreshedDate="46049.577576967589" createdVersion="8" refreshedVersion="8" minRefreshableVersion="3" recordCount="9" xr:uid="{3E2F2E22-9FA9-4DBB-A0B6-AC2334E83E34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9BA082-7053-441A-9C3C-47CD104D82E7}" name="피벗 테이블2" cacheId="9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1" numFmtId="176"/>
    <dataField name="평균 : 수당" fld="7" subtotal="average" baseField="4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09616B-B44E-4DAE-BD06-245230561F05}" name="표1" displayName="표1" ref="A3:F26" totalsRowShown="0" headerRowDxfId="0" headerRowBorderDxfId="7" tableBorderDxfId="8">
  <autoFilter ref="A3:F26" xr:uid="{1E09616B-B44E-4DAE-BD06-245230561F05}"/>
  <tableColumns count="6">
    <tableColumn id="1" xr3:uid="{45630890-A5D0-4992-BDA4-F1DB8ED955A5}" name="이름" dataDxfId="6"/>
    <tableColumn id="2" xr3:uid="{455F47D5-769A-404C-AFD1-A6CF35A29940}" name="성별" dataDxfId="5"/>
    <tableColumn id="3" xr3:uid="{887B6723-A622-43F7-9955-8C6AC8A2CD8D}" name="소속부서" dataDxfId="4"/>
    <tableColumn id="4" xr3:uid="{DE5A0D6A-3A5E-47BE-9602-C1EC861FA3FB}" name="직위" dataDxfId="3"/>
    <tableColumn id="5" xr3:uid="{43E91930-9DF3-4B1A-B940-E9CF85FE8E1C}" name="월급" dataDxfId="2" dataCellStyle="쉼표 [0]"/>
    <tableColumn id="6" xr3:uid="{8232A6BB-EEF8-469D-B27E-314123779A26}" name="상여급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>
      <selection activeCell="G9" sqref="G9"/>
    </sheetView>
  </sheetViews>
  <sheetFormatPr defaultRowHeight="16.899999999999999" x14ac:dyDescent="0.6"/>
  <cols>
    <col min="1" max="1" width="3.5625" customWidth="1"/>
    <col min="2" max="2" width="9.25" bestFit="1" customWidth="1"/>
    <col min="6" max="6" width="10.5625" bestFit="1" customWidth="1"/>
    <col min="7" max="7" width="12.9375" bestFit="1" customWidth="1"/>
  </cols>
  <sheetData>
    <row r="2" spans="2:7" x14ac:dyDescent="0.6">
      <c r="B2" t="s">
        <v>0</v>
      </c>
    </row>
    <row r="4" spans="2:7" x14ac:dyDescent="0.6">
      <c r="B4" s="1" t="s">
        <v>248</v>
      </c>
      <c r="C4" s="1" t="s">
        <v>249</v>
      </c>
      <c r="D4" s="1" t="s">
        <v>250</v>
      </c>
      <c r="E4" s="1" t="s">
        <v>251</v>
      </c>
      <c r="F4" s="1" t="s">
        <v>252</v>
      </c>
      <c r="G4" s="1" t="s">
        <v>253</v>
      </c>
    </row>
    <row r="5" spans="2:7" x14ac:dyDescent="0.6">
      <c r="B5" s="1" t="s">
        <v>254</v>
      </c>
      <c r="C5" s="1" t="s">
        <v>259</v>
      </c>
      <c r="D5" s="1" t="s">
        <v>264</v>
      </c>
      <c r="E5" s="1">
        <v>7</v>
      </c>
      <c r="F5" s="2">
        <v>3550000</v>
      </c>
      <c r="G5" s="1" t="s">
        <v>269</v>
      </c>
    </row>
    <row r="6" spans="2:7" x14ac:dyDescent="0.6">
      <c r="B6" s="1" t="s">
        <v>255</v>
      </c>
      <c r="C6" s="1" t="s">
        <v>260</v>
      </c>
      <c r="D6" s="1" t="s">
        <v>265</v>
      </c>
      <c r="E6" s="1">
        <v>5</v>
      </c>
      <c r="F6" s="2">
        <v>3050000</v>
      </c>
      <c r="G6" s="1" t="s">
        <v>270</v>
      </c>
    </row>
    <row r="7" spans="2:7" x14ac:dyDescent="0.6">
      <c r="B7" s="1" t="s">
        <v>256</v>
      </c>
      <c r="C7" s="1" t="s">
        <v>261</v>
      </c>
      <c r="D7" s="1" t="s">
        <v>266</v>
      </c>
      <c r="E7" s="1">
        <v>6</v>
      </c>
      <c r="F7" s="2">
        <v>3300000</v>
      </c>
      <c r="G7" s="1" t="s">
        <v>271</v>
      </c>
    </row>
    <row r="8" spans="2:7" x14ac:dyDescent="0.6">
      <c r="B8" s="1" t="s">
        <v>257</v>
      </c>
      <c r="C8" s="1" t="s">
        <v>262</v>
      </c>
      <c r="D8" s="1" t="s">
        <v>267</v>
      </c>
      <c r="E8" s="1">
        <v>4</v>
      </c>
      <c r="F8" s="2">
        <v>2650000</v>
      </c>
      <c r="G8" s="1" t="s">
        <v>272</v>
      </c>
    </row>
    <row r="9" spans="2:7" x14ac:dyDescent="0.6">
      <c r="B9" s="1" t="s">
        <v>258</v>
      </c>
      <c r="C9" s="1" t="s">
        <v>263</v>
      </c>
      <c r="D9" s="1" t="s">
        <v>268</v>
      </c>
      <c r="E9" s="1">
        <v>5</v>
      </c>
      <c r="F9" s="2">
        <v>2700000</v>
      </c>
      <c r="G9" s="1" t="s">
        <v>273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topLeftCell="A9" workbookViewId="0">
      <selection activeCell="K29" sqref="K29"/>
    </sheetView>
  </sheetViews>
  <sheetFormatPr defaultRowHeight="16.899999999999999" x14ac:dyDescent="0.6"/>
  <cols>
    <col min="1" max="1" width="11.0625" bestFit="1" customWidth="1"/>
    <col min="2" max="3" width="9.0625" bestFit="1" customWidth="1"/>
    <col min="4" max="4" width="9.3125" bestFit="1" customWidth="1"/>
    <col min="5" max="5" width="9.0625" bestFit="1" customWidth="1"/>
  </cols>
  <sheetData>
    <row r="1" spans="1:7" ht="20.65" x14ac:dyDescent="0.6">
      <c r="A1" s="17" t="s">
        <v>208</v>
      </c>
      <c r="B1" s="17"/>
      <c r="C1" s="17"/>
      <c r="D1" s="17"/>
      <c r="E1" s="17"/>
      <c r="F1" s="17"/>
      <c r="G1" s="17"/>
    </row>
    <row r="2" spans="1:7" x14ac:dyDescent="0.6">
      <c r="G2" s="11" t="s">
        <v>209</v>
      </c>
    </row>
    <row r="3" spans="1:7" x14ac:dyDescent="0.6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6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6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6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6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6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6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6">
      <c r="A10" s="23" t="s">
        <v>207</v>
      </c>
      <c r="B10" s="23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workbookViewId="0">
      <selection activeCell="J14" sqref="J14"/>
    </sheetView>
  </sheetViews>
  <sheetFormatPr defaultRowHeight="16.899999999999999" x14ac:dyDescent="0.6"/>
  <cols>
    <col min="1" max="1" width="2.5625" customWidth="1"/>
    <col min="2" max="2" width="14.5625" customWidth="1"/>
    <col min="4" max="4" width="9.0625" bestFit="1" customWidth="1"/>
    <col min="5" max="5" width="9.3125" bestFit="1" customWidth="1"/>
    <col min="7" max="7" width="8.9375" bestFit="1" customWidth="1"/>
  </cols>
  <sheetData>
    <row r="2" spans="2:7" ht="24" customHeight="1" x14ac:dyDescent="0.6">
      <c r="B2" s="24" t="s">
        <v>75</v>
      </c>
      <c r="C2" s="24"/>
      <c r="D2" s="24"/>
      <c r="E2" s="24"/>
      <c r="F2" s="24"/>
      <c r="G2" s="24"/>
    </row>
    <row r="4" spans="2:7" x14ac:dyDescent="0.6">
      <c r="B4" s="25" t="s">
        <v>247</v>
      </c>
      <c r="C4" s="25" t="s">
        <v>76</v>
      </c>
      <c r="D4" s="25" t="s">
        <v>77</v>
      </c>
      <c r="E4" s="25" t="s">
        <v>78</v>
      </c>
      <c r="F4" s="25" t="s">
        <v>79</v>
      </c>
      <c r="G4" s="25" t="s">
        <v>2</v>
      </c>
    </row>
    <row r="5" spans="2:7" x14ac:dyDescent="0.6">
      <c r="B5" s="26">
        <v>45931</v>
      </c>
      <c r="C5" s="27" t="s">
        <v>93</v>
      </c>
      <c r="D5" s="28">
        <v>1000</v>
      </c>
      <c r="E5" s="28">
        <v>9000</v>
      </c>
      <c r="F5" s="27" t="s">
        <v>80</v>
      </c>
      <c r="G5" s="27" t="s">
        <v>81</v>
      </c>
    </row>
    <row r="6" spans="2:7" x14ac:dyDescent="0.6">
      <c r="B6" s="26">
        <v>45931</v>
      </c>
      <c r="C6" s="27" t="s">
        <v>82</v>
      </c>
      <c r="D6" s="28">
        <v>1200</v>
      </c>
      <c r="E6" s="28">
        <v>4200</v>
      </c>
      <c r="F6" s="27" t="s">
        <v>83</v>
      </c>
      <c r="G6" s="27" t="s">
        <v>84</v>
      </c>
    </row>
    <row r="7" spans="2:7" x14ac:dyDescent="0.6">
      <c r="B7" s="26">
        <v>45931</v>
      </c>
      <c r="C7" s="27" t="s">
        <v>245</v>
      </c>
      <c r="D7" s="28">
        <v>55000</v>
      </c>
      <c r="E7" s="28">
        <v>105800</v>
      </c>
      <c r="F7" s="27" t="s">
        <v>85</v>
      </c>
      <c r="G7" s="27" t="s">
        <v>86</v>
      </c>
    </row>
    <row r="8" spans="2:7" x14ac:dyDescent="0.6">
      <c r="B8" s="26">
        <v>45935</v>
      </c>
      <c r="C8" s="27" t="s">
        <v>92</v>
      </c>
      <c r="D8" s="28">
        <v>0</v>
      </c>
      <c r="E8" s="28">
        <v>6600</v>
      </c>
      <c r="F8" s="27" t="s">
        <v>87</v>
      </c>
      <c r="G8" s="27" t="s">
        <v>88</v>
      </c>
    </row>
    <row r="9" spans="2:7" x14ac:dyDescent="0.6">
      <c r="B9" s="26">
        <v>45936</v>
      </c>
      <c r="C9" s="27" t="s">
        <v>92</v>
      </c>
      <c r="D9" s="28">
        <v>3000</v>
      </c>
      <c r="E9" s="28">
        <v>3000</v>
      </c>
      <c r="F9" s="27" t="s">
        <v>87</v>
      </c>
      <c r="G9" s="27" t="s">
        <v>88</v>
      </c>
    </row>
    <row r="10" spans="2:7" x14ac:dyDescent="0.6">
      <c r="B10" s="26">
        <v>45936</v>
      </c>
      <c r="C10" s="27" t="s">
        <v>246</v>
      </c>
      <c r="D10" s="28">
        <v>2000</v>
      </c>
      <c r="E10" s="28">
        <v>128500</v>
      </c>
      <c r="F10" s="27" t="s">
        <v>85</v>
      </c>
      <c r="G10" s="27" t="s">
        <v>86</v>
      </c>
    </row>
    <row r="11" spans="2:7" x14ac:dyDescent="0.6">
      <c r="B11" s="26">
        <v>45937</v>
      </c>
      <c r="C11" s="27" t="s">
        <v>89</v>
      </c>
      <c r="D11" s="28">
        <v>15000</v>
      </c>
      <c r="E11" s="28">
        <v>29400</v>
      </c>
      <c r="F11" s="27" t="s">
        <v>90</v>
      </c>
      <c r="G11" s="27" t="s">
        <v>91</v>
      </c>
    </row>
    <row r="12" spans="2:7" x14ac:dyDescent="0.6">
      <c r="B12" s="26">
        <v>45938</v>
      </c>
      <c r="C12" s="27" t="s">
        <v>245</v>
      </c>
      <c r="D12" s="28">
        <v>50000</v>
      </c>
      <c r="E12" s="28">
        <v>116380</v>
      </c>
      <c r="F12" s="27" t="s">
        <v>85</v>
      </c>
      <c r="G12" s="27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workbookViewId="0">
      <selection activeCell="G14" sqref="G14"/>
    </sheetView>
  </sheetViews>
  <sheetFormatPr defaultRowHeight="16.899999999999999" x14ac:dyDescent="0.6"/>
  <cols>
    <col min="1" max="1" width="3.5625" customWidth="1"/>
    <col min="5" max="5" width="10.5625" customWidth="1"/>
  </cols>
  <sheetData>
    <row r="1" spans="2:5" x14ac:dyDescent="0.6">
      <c r="B1" t="s">
        <v>244</v>
      </c>
    </row>
    <row r="3" spans="2:5" x14ac:dyDescent="0.6">
      <c r="B3" t="s">
        <v>274</v>
      </c>
      <c r="C3" t="s">
        <v>275</v>
      </c>
      <c r="D3" t="s">
        <v>276</v>
      </c>
      <c r="E3" t="s">
        <v>277</v>
      </c>
    </row>
    <row r="4" spans="2:5" x14ac:dyDescent="0.6">
      <c r="B4" t="s">
        <v>278</v>
      </c>
      <c r="C4">
        <v>95</v>
      </c>
      <c r="D4">
        <v>0</v>
      </c>
      <c r="E4">
        <v>0</v>
      </c>
    </row>
    <row r="5" spans="2:5" x14ac:dyDescent="0.6">
      <c r="B5" t="s">
        <v>279</v>
      </c>
      <c r="C5">
        <v>90</v>
      </c>
      <c r="D5">
        <v>1</v>
      </c>
      <c r="E5">
        <v>1</v>
      </c>
    </row>
    <row r="6" spans="2:5" x14ac:dyDescent="0.6">
      <c r="B6" t="s">
        <v>280</v>
      </c>
      <c r="C6">
        <v>85</v>
      </c>
      <c r="D6">
        <v>2</v>
      </c>
      <c r="E6">
        <v>3</v>
      </c>
    </row>
    <row r="7" spans="2:5" x14ac:dyDescent="0.6">
      <c r="B7" t="s">
        <v>281</v>
      </c>
      <c r="C7">
        <v>80</v>
      </c>
      <c r="D7">
        <v>1</v>
      </c>
      <c r="E7">
        <v>4</v>
      </c>
    </row>
    <row r="8" spans="2:5" x14ac:dyDescent="0.6">
      <c r="B8" t="s">
        <v>282</v>
      </c>
      <c r="C8">
        <v>75</v>
      </c>
      <c r="D8">
        <v>4</v>
      </c>
      <c r="E8">
        <v>8</v>
      </c>
    </row>
    <row r="9" spans="2:5" x14ac:dyDescent="0.6">
      <c r="B9" t="s">
        <v>283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6"/>
  <sheetViews>
    <sheetView topLeftCell="A9" workbookViewId="0">
      <selection activeCell="D7" sqref="D7"/>
    </sheetView>
  </sheetViews>
  <sheetFormatPr defaultRowHeight="16.899999999999999" x14ac:dyDescent="0.6"/>
  <cols>
    <col min="4" max="4" width="13.9375" bestFit="1" customWidth="1"/>
  </cols>
  <sheetData>
    <row r="1" spans="1:8" ht="20.65" x14ac:dyDescent="0.6">
      <c r="A1" s="17" t="s">
        <v>94</v>
      </c>
      <c r="B1" s="17"/>
      <c r="C1" s="17"/>
      <c r="D1" s="17"/>
      <c r="E1" s="17"/>
      <c r="F1" s="17"/>
      <c r="G1" s="17"/>
      <c r="H1" s="17"/>
    </row>
    <row r="3" spans="1:8" x14ac:dyDescent="0.6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6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6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6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6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6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6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6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6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6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6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6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6">
      <c r="A17" s="29" t="s">
        <v>284</v>
      </c>
      <c r="B17" s="29" t="s">
        <v>287</v>
      </c>
    </row>
    <row r="18" spans="1:8" x14ac:dyDescent="0.6">
      <c r="A18" s="29" t="s">
        <v>285</v>
      </c>
      <c r="B18" s="29" t="s">
        <v>288</v>
      </c>
    </row>
    <row r="19" spans="1:8" x14ac:dyDescent="0.6">
      <c r="A19" s="29" t="s">
        <v>286</v>
      </c>
    </row>
    <row r="22" spans="1:8" x14ac:dyDescent="0.6">
      <c r="A22" s="5" t="s">
        <v>95</v>
      </c>
      <c r="B22" s="5" t="s">
        <v>96</v>
      </c>
      <c r="C22" s="5" t="s">
        <v>97</v>
      </c>
      <c r="D22" s="5" t="s">
        <v>98</v>
      </c>
      <c r="E22" s="5" t="s">
        <v>99</v>
      </c>
      <c r="F22" s="5" t="s">
        <v>47</v>
      </c>
      <c r="G22" s="5" t="s">
        <v>100</v>
      </c>
      <c r="H22" s="5" t="s">
        <v>101</v>
      </c>
    </row>
    <row r="23" spans="1:8" x14ac:dyDescent="0.6">
      <c r="A23" s="5" t="s">
        <v>112</v>
      </c>
      <c r="B23" s="5" t="s">
        <v>113</v>
      </c>
      <c r="C23" s="5" t="s">
        <v>114</v>
      </c>
      <c r="D23" s="5" t="s">
        <v>115</v>
      </c>
      <c r="E23" s="5">
        <v>300</v>
      </c>
      <c r="F23" s="5">
        <v>290</v>
      </c>
      <c r="G23" s="5">
        <v>10</v>
      </c>
      <c r="H23" s="7">
        <v>870</v>
      </c>
    </row>
    <row r="24" spans="1:8" x14ac:dyDescent="0.6">
      <c r="A24" s="5" t="s">
        <v>102</v>
      </c>
      <c r="B24" s="5" t="s">
        <v>103</v>
      </c>
      <c r="C24" s="5" t="s">
        <v>130</v>
      </c>
      <c r="D24" s="5" t="s">
        <v>120</v>
      </c>
      <c r="E24" s="5">
        <v>250</v>
      </c>
      <c r="F24" s="5">
        <v>230</v>
      </c>
      <c r="G24" s="5">
        <v>20</v>
      </c>
      <c r="H24" s="7">
        <v>690</v>
      </c>
    </row>
    <row r="25" spans="1:8" x14ac:dyDescent="0.6">
      <c r="A25" s="5" t="s">
        <v>112</v>
      </c>
      <c r="B25" s="5" t="s">
        <v>113</v>
      </c>
      <c r="C25" s="5" t="s">
        <v>124</v>
      </c>
      <c r="D25" s="5" t="s">
        <v>125</v>
      </c>
      <c r="E25" s="5">
        <v>200</v>
      </c>
      <c r="F25" s="5">
        <v>185</v>
      </c>
      <c r="G25" s="5">
        <v>15</v>
      </c>
      <c r="H25" s="7">
        <v>555</v>
      </c>
    </row>
    <row r="26" spans="1:8" x14ac:dyDescent="0.6">
      <c r="A26" s="5" t="s">
        <v>102</v>
      </c>
      <c r="B26" s="5" t="s">
        <v>103</v>
      </c>
      <c r="C26" s="5" t="s">
        <v>129</v>
      </c>
      <c r="D26" s="5" t="s">
        <v>127</v>
      </c>
      <c r="E26" s="5">
        <v>200</v>
      </c>
      <c r="F26" s="5">
        <v>170</v>
      </c>
      <c r="G26" s="5">
        <v>30</v>
      </c>
      <c r="H26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abSelected="1" topLeftCell="A7" workbookViewId="0">
      <selection activeCell="H24" sqref="H24"/>
    </sheetView>
  </sheetViews>
  <sheetFormatPr defaultRowHeight="16.899999999999999" x14ac:dyDescent="0.6"/>
  <cols>
    <col min="2" max="2" width="10.25" bestFit="1" customWidth="1"/>
    <col min="4" max="4" width="10.4375" bestFit="1" customWidth="1"/>
    <col min="7" max="7" width="8.6875" customWidth="1"/>
  </cols>
  <sheetData>
    <row r="1" spans="1:9" x14ac:dyDescent="0.6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6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6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6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6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6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6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6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6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6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6">
      <c r="A11" s="5"/>
      <c r="B11" s="5"/>
      <c r="C11" s="20" t="s">
        <v>20</v>
      </c>
      <c r="D11" s="21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6">
      <c r="A12" s="5"/>
      <c r="B12" s="5"/>
      <c r="C12" s="18"/>
      <c r="D12" s="19"/>
      <c r="F12" s="20" t="s">
        <v>243</v>
      </c>
      <c r="G12" s="21"/>
      <c r="H12" s="18"/>
      <c r="I12" s="19"/>
    </row>
    <row r="14" spans="1:9" x14ac:dyDescent="0.6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6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6">
      <c r="A16" s="5" t="s">
        <v>26</v>
      </c>
      <c r="B16" s="15" t="s">
        <v>34</v>
      </c>
      <c r="C16" s="5" t="str">
        <f>UPPER(TRIM($B16))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6">
      <c r="A17" s="5" t="s">
        <v>27</v>
      </c>
      <c r="B17" s="15" t="s">
        <v>35</v>
      </c>
      <c r="C17" s="5" t="str">
        <f t="shared" ref="C17:C23" si="0">UPPER(TRIM($B17))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6">
      <c r="A18" s="5" t="s">
        <v>28</v>
      </c>
      <c r="B18" s="15" t="s">
        <v>36</v>
      </c>
      <c r="C18" s="5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6">
      <c r="A19" s="5" t="s">
        <v>29</v>
      </c>
      <c r="B19" s="15" t="s">
        <v>37</v>
      </c>
      <c r="C19" s="5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6">
      <c r="A20" s="5" t="s">
        <v>30</v>
      </c>
      <c r="B20" s="15" t="s">
        <v>38</v>
      </c>
      <c r="C20" s="5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6">
      <c r="A21" s="5" t="s">
        <v>31</v>
      </c>
      <c r="B21" s="15" t="s">
        <v>39</v>
      </c>
      <c r="C21" s="5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6">
      <c r="A22" s="5" t="s">
        <v>32</v>
      </c>
      <c r="B22" s="15" t="s">
        <v>40</v>
      </c>
      <c r="C22" s="5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6">
      <c r="A23" s="5" t="s">
        <v>33</v>
      </c>
      <c r="B23" s="15" t="s">
        <v>41</v>
      </c>
      <c r="C23" s="5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6">
      <c r="E24" s="20" t="s">
        <v>61</v>
      </c>
      <c r="F24" s="22"/>
      <c r="G24" s="21"/>
      <c r="H24" s="5">
        <f>ROUNDUP(AVERAGEIFS(H16:H23,F16:F23,F16,H16:H23,"&gt;=800"),1)</f>
        <v>882.7</v>
      </c>
    </row>
    <row r="25" spans="1:8" x14ac:dyDescent="0.6">
      <c r="A25" s="3" t="s">
        <v>62</v>
      </c>
      <c r="B25" s="4" t="s">
        <v>63</v>
      </c>
    </row>
    <row r="26" spans="1:8" x14ac:dyDescent="0.6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6">
      <c r="A27" s="5" t="s">
        <v>68</v>
      </c>
      <c r="B27" s="5">
        <v>1.76</v>
      </c>
      <c r="C27" s="5">
        <v>75</v>
      </c>
      <c r="D27" s="5" t="str">
        <f>IF($C27/POWER(B27,2) &lt;20,"저체중","정상")</f>
        <v>정상</v>
      </c>
    </row>
    <row r="28" spans="1:8" x14ac:dyDescent="0.6">
      <c r="A28" s="5" t="s">
        <v>69</v>
      </c>
      <c r="B28" s="5">
        <v>1.68</v>
      </c>
      <c r="C28" s="5">
        <v>78</v>
      </c>
      <c r="D28" s="5"/>
    </row>
    <row r="29" spans="1:8" x14ac:dyDescent="0.6">
      <c r="A29" s="5" t="s">
        <v>70</v>
      </c>
      <c r="B29" s="5">
        <v>1.61</v>
      </c>
      <c r="C29" s="5">
        <v>50</v>
      </c>
      <c r="D29" s="5"/>
    </row>
    <row r="30" spans="1:8" x14ac:dyDescent="0.6">
      <c r="A30" s="5" t="s">
        <v>71</v>
      </c>
      <c r="B30" s="5">
        <v>1.73</v>
      </c>
      <c r="C30" s="5">
        <v>70</v>
      </c>
      <c r="D30" s="5"/>
    </row>
    <row r="31" spans="1:8" x14ac:dyDescent="0.6">
      <c r="A31" s="5" t="s">
        <v>33</v>
      </c>
      <c r="B31" s="5">
        <v>1.64</v>
      </c>
      <c r="C31" s="5">
        <v>71</v>
      </c>
      <c r="D31" s="5"/>
    </row>
    <row r="32" spans="1:8" x14ac:dyDescent="0.6">
      <c r="A32" s="5" t="s">
        <v>72</v>
      </c>
      <c r="B32" s="5">
        <v>1.58</v>
      </c>
      <c r="C32" s="5">
        <v>51</v>
      </c>
      <c r="D32" s="5"/>
    </row>
    <row r="33" spans="1:4" x14ac:dyDescent="0.6">
      <c r="A33" s="5" t="s">
        <v>73</v>
      </c>
      <c r="B33" s="5">
        <v>1.71</v>
      </c>
      <c r="C33" s="5">
        <v>65</v>
      </c>
      <c r="D33" s="5"/>
    </row>
    <row r="34" spans="1:4" x14ac:dyDescent="0.6">
      <c r="A34" s="5" t="s">
        <v>74</v>
      </c>
      <c r="B34" s="5">
        <v>1.83</v>
      </c>
      <c r="C34" s="5">
        <v>70</v>
      </c>
      <c r="D34" s="5"/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workbookViewId="0">
      <selection activeCell="J18" sqref="J18"/>
    </sheetView>
  </sheetViews>
  <sheetFormatPr defaultRowHeight="16.899999999999999" outlineLevelRow="3" x14ac:dyDescent="0.6"/>
  <cols>
    <col min="3" max="3" width="9.6875" customWidth="1"/>
    <col min="5" max="5" width="11.6875" customWidth="1"/>
    <col min="6" max="6" width="9.3125" bestFit="1" customWidth="1"/>
  </cols>
  <sheetData>
    <row r="1" spans="1:6" ht="20.65" x14ac:dyDescent="0.6">
      <c r="A1" s="17" t="s">
        <v>134</v>
      </c>
      <c r="B1" s="17"/>
      <c r="C1" s="17"/>
      <c r="D1" s="17"/>
      <c r="E1" s="17"/>
      <c r="F1" s="17"/>
    </row>
    <row r="3" spans="1:6" x14ac:dyDescent="0.6">
      <c r="A3" s="34" t="s">
        <v>1</v>
      </c>
      <c r="B3" s="34" t="s">
        <v>6</v>
      </c>
      <c r="C3" s="34" t="s">
        <v>135</v>
      </c>
      <c r="D3" s="34" t="s">
        <v>46</v>
      </c>
      <c r="E3" s="34" t="s">
        <v>136</v>
      </c>
      <c r="F3" s="34" t="s">
        <v>137</v>
      </c>
    </row>
    <row r="4" spans="1:6" outlineLevel="3" x14ac:dyDescent="0.6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6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6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6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6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6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6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6">
      <c r="A11" s="5"/>
      <c r="B11" s="5"/>
      <c r="C11" s="30" t="s">
        <v>293</v>
      </c>
      <c r="D11" s="5"/>
      <c r="E11" s="7"/>
      <c r="F11" s="7">
        <f>SUBTOTAL(1,F4:F10)</f>
        <v>527142.85714285716</v>
      </c>
    </row>
    <row r="12" spans="1:6" outlineLevel="1" x14ac:dyDescent="0.6">
      <c r="A12" s="5"/>
      <c r="B12" s="5"/>
      <c r="C12" s="30" t="s">
        <v>289</v>
      </c>
      <c r="D12" s="5"/>
      <c r="E12" s="7">
        <f>SUBTOTAL(9,E4:E10)</f>
        <v>10200000</v>
      </c>
      <c r="F12" s="7"/>
    </row>
    <row r="13" spans="1:6" outlineLevel="3" x14ac:dyDescent="0.6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6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6">
      <c r="A15" s="5"/>
      <c r="B15" s="5"/>
      <c r="C15" s="30" t="s">
        <v>294</v>
      </c>
      <c r="D15" s="5"/>
      <c r="E15" s="7"/>
      <c r="F15" s="7">
        <f>SUBTOTAL(1,F13:F14)</f>
        <v>552500</v>
      </c>
    </row>
    <row r="16" spans="1:6" outlineLevel="1" x14ac:dyDescent="0.6">
      <c r="A16" s="5"/>
      <c r="B16" s="5"/>
      <c r="C16" s="30" t="s">
        <v>290</v>
      </c>
      <c r="D16" s="5"/>
      <c r="E16" s="7">
        <f>SUBTOTAL(9,E13:E14)</f>
        <v>3750000</v>
      </c>
      <c r="F16" s="7"/>
    </row>
    <row r="17" spans="1:6" outlineLevel="3" x14ac:dyDescent="0.6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6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6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6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6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6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6">
      <c r="A23" s="31"/>
      <c r="B23" s="31"/>
      <c r="C23" s="33" t="s">
        <v>295</v>
      </c>
      <c r="D23" s="31"/>
      <c r="E23" s="32"/>
      <c r="F23" s="32">
        <f>SUBTOTAL(1,F17:F22)</f>
        <v>523000</v>
      </c>
    </row>
    <row r="24" spans="1:6" outlineLevel="1" x14ac:dyDescent="0.6">
      <c r="A24" s="31"/>
      <c r="B24" s="31"/>
      <c r="C24" s="33" t="s">
        <v>291</v>
      </c>
      <c r="D24" s="31"/>
      <c r="E24" s="32">
        <f>SUBTOTAL(9,E17:E22)</f>
        <v>13050000</v>
      </c>
      <c r="F24" s="32"/>
    </row>
    <row r="25" spans="1:6" x14ac:dyDescent="0.6">
      <c r="A25" s="31"/>
      <c r="B25" s="31"/>
      <c r="C25" s="33" t="s">
        <v>296</v>
      </c>
      <c r="D25" s="31"/>
      <c r="E25" s="32"/>
      <c r="F25" s="32">
        <f>SUBTOTAL(1,F4:F22)</f>
        <v>528866.66666666663</v>
      </c>
    </row>
    <row r="26" spans="1:6" x14ac:dyDescent="0.6">
      <c r="A26" s="31"/>
      <c r="B26" s="31"/>
      <c r="C26" s="33" t="s">
        <v>292</v>
      </c>
      <c r="D26" s="31"/>
      <c r="E26" s="32">
        <f>SUBTOTAL(9,E4:E22)</f>
        <v>27000000</v>
      </c>
      <c r="F26" s="32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topLeftCell="A15" workbookViewId="0">
      <selection activeCell="A20" sqref="A20:A21"/>
    </sheetView>
  </sheetViews>
  <sheetFormatPr defaultRowHeight="16.899999999999999" x14ac:dyDescent="0.6"/>
  <cols>
    <col min="1" max="1" width="16.5625" bestFit="1" customWidth="1"/>
    <col min="2" max="2" width="11.0625" bestFit="1" customWidth="1"/>
    <col min="3" max="3" width="8.625" bestFit="1" customWidth="1"/>
    <col min="4" max="5" width="9.5" bestFit="1" customWidth="1"/>
    <col min="6" max="6" width="12.0625" bestFit="1" customWidth="1"/>
    <col min="7" max="7" width="10.125" bestFit="1" customWidth="1"/>
    <col min="8" max="8" width="16.5625" bestFit="1" customWidth="1"/>
    <col min="9" max="9" width="14.625" bestFit="1" customWidth="1"/>
  </cols>
  <sheetData>
    <row r="1" spans="1:9" ht="20.65" x14ac:dyDescent="0.6">
      <c r="A1" s="17" t="s">
        <v>156</v>
      </c>
      <c r="B1" s="17"/>
      <c r="C1" s="17"/>
      <c r="D1" s="17"/>
      <c r="E1" s="17"/>
      <c r="F1" s="17"/>
      <c r="G1" s="17"/>
      <c r="H1" s="17"/>
      <c r="I1" s="17"/>
    </row>
    <row r="3" spans="1:9" x14ac:dyDescent="0.6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6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6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6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6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6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6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6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6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6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6">
      <c r="A15" s="35" t="s">
        <v>64</v>
      </c>
      <c r="B15" t="s">
        <v>299</v>
      </c>
    </row>
    <row r="17" spans="1:4" x14ac:dyDescent="0.6">
      <c r="B17" s="35" t="s">
        <v>298</v>
      </c>
    </row>
    <row r="18" spans="1:4" x14ac:dyDescent="0.6">
      <c r="A18" s="35" t="s">
        <v>297</v>
      </c>
      <c r="B18" t="s">
        <v>50</v>
      </c>
      <c r="C18" t="s">
        <v>54</v>
      </c>
      <c r="D18" t="s">
        <v>141</v>
      </c>
    </row>
    <row r="19" spans="1:4" x14ac:dyDescent="0.6">
      <c r="A19" s="36" t="s">
        <v>304</v>
      </c>
      <c r="B19" s="39"/>
      <c r="C19" s="39"/>
      <c r="D19" s="39"/>
    </row>
    <row r="20" spans="1:4" x14ac:dyDescent="0.6">
      <c r="A20" s="38" t="s">
        <v>301</v>
      </c>
      <c r="B20" s="39"/>
      <c r="C20" s="39">
        <v>196666.66666666666</v>
      </c>
      <c r="D20" s="39"/>
    </row>
    <row r="21" spans="1:4" x14ac:dyDescent="0.6">
      <c r="A21" s="38" t="s">
        <v>303</v>
      </c>
      <c r="B21" s="37"/>
      <c r="C21" s="37">
        <v>19666.666666666668</v>
      </c>
      <c r="D21" s="37"/>
    </row>
    <row r="22" spans="1:4" x14ac:dyDescent="0.6">
      <c r="A22" s="36" t="s">
        <v>305</v>
      </c>
      <c r="B22" s="39"/>
      <c r="C22" s="39"/>
      <c r="D22" s="39"/>
    </row>
    <row r="23" spans="1:4" x14ac:dyDescent="0.6">
      <c r="A23" s="38" t="s">
        <v>301</v>
      </c>
      <c r="B23" s="39">
        <v>360000</v>
      </c>
      <c r="C23" s="39"/>
      <c r="D23" s="39"/>
    </row>
    <row r="24" spans="1:4" x14ac:dyDescent="0.6">
      <c r="A24" s="38" t="s">
        <v>303</v>
      </c>
      <c r="B24" s="37">
        <v>60000</v>
      </c>
      <c r="C24" s="37"/>
      <c r="D24" s="37"/>
    </row>
    <row r="25" spans="1:4" x14ac:dyDescent="0.6">
      <c r="A25" s="36" t="s">
        <v>306</v>
      </c>
      <c r="B25" s="39"/>
      <c r="C25" s="39"/>
      <c r="D25" s="39"/>
    </row>
    <row r="26" spans="1:4" x14ac:dyDescent="0.6">
      <c r="A26" s="38" t="s">
        <v>301</v>
      </c>
      <c r="B26" s="39">
        <v>375000</v>
      </c>
      <c r="C26" s="39"/>
      <c r="D26" s="39">
        <v>412500</v>
      </c>
    </row>
    <row r="27" spans="1:4" x14ac:dyDescent="0.6">
      <c r="A27" s="38" t="s">
        <v>303</v>
      </c>
      <c r="B27" s="37">
        <v>62500</v>
      </c>
      <c r="C27" s="37"/>
      <c r="D27" s="37">
        <v>110000</v>
      </c>
    </row>
    <row r="28" spans="1:4" x14ac:dyDescent="0.6">
      <c r="A28" s="36" t="s">
        <v>307</v>
      </c>
      <c r="B28" s="39"/>
      <c r="C28" s="39"/>
      <c r="D28" s="39"/>
    </row>
    <row r="29" spans="1:4" x14ac:dyDescent="0.6">
      <c r="A29" s="38" t="s">
        <v>301</v>
      </c>
      <c r="B29" s="39"/>
      <c r="C29" s="39"/>
      <c r="D29" s="39">
        <v>480000</v>
      </c>
    </row>
    <row r="30" spans="1:4" x14ac:dyDescent="0.6">
      <c r="A30" s="38" t="s">
        <v>303</v>
      </c>
      <c r="B30" s="37"/>
      <c r="C30" s="37"/>
      <c r="D30" s="37">
        <v>208000</v>
      </c>
    </row>
    <row r="31" spans="1:4" x14ac:dyDescent="0.6">
      <c r="A31" s="36" t="s">
        <v>300</v>
      </c>
      <c r="B31" s="39">
        <v>370000</v>
      </c>
      <c r="C31" s="39">
        <v>196666.66666666666</v>
      </c>
      <c r="D31" s="39">
        <v>435000</v>
      </c>
    </row>
    <row r="32" spans="1:4" x14ac:dyDescent="0.6">
      <c r="A32" s="36" t="s">
        <v>302</v>
      </c>
      <c r="B32" s="37">
        <v>61666.666666666664</v>
      </c>
      <c r="C32" s="37">
        <v>19666.666666666668</v>
      </c>
      <c r="D32" s="37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activeCell="G4" sqref="G4"/>
    </sheetView>
  </sheetViews>
  <sheetFormatPr defaultRowHeight="16.899999999999999" x14ac:dyDescent="0.6"/>
  <cols>
    <col min="1" max="2" width="8.6875" customWidth="1"/>
    <col min="3" max="3" width="10.5625" bestFit="1" customWidth="1"/>
    <col min="4" max="5" width="9.0625" bestFit="1" customWidth="1"/>
    <col min="6" max="7" width="10.5625" bestFit="1" customWidth="1"/>
    <col min="8" max="8" width="10.4375" bestFit="1" customWidth="1"/>
  </cols>
  <sheetData>
    <row r="1" spans="1:8" ht="20.65" x14ac:dyDescent="0.6">
      <c r="A1" s="17" t="s">
        <v>181</v>
      </c>
      <c r="B1" s="17"/>
      <c r="C1" s="17"/>
      <c r="D1" s="17"/>
      <c r="E1" s="17"/>
      <c r="F1" s="17"/>
      <c r="G1" s="17"/>
      <c r="H1" s="17"/>
    </row>
    <row r="3" spans="1:8" x14ac:dyDescent="0.6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6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H14" sqref="H14"/>
    </sheetView>
  </sheetViews>
  <sheetFormatPr defaultRowHeight="16.899999999999999" x14ac:dyDescent="0.6"/>
  <cols>
    <col min="2" max="2" width="9.6875" bestFit="1" customWidth="1"/>
    <col min="3" max="5" width="9.0625" bestFit="1" customWidth="1"/>
    <col min="6" max="6" width="13.0625" customWidth="1"/>
  </cols>
  <sheetData>
    <row r="1" spans="1:7" ht="20.65" x14ac:dyDescent="0.6">
      <c r="A1" s="17" t="s">
        <v>190</v>
      </c>
      <c r="B1" s="17"/>
      <c r="C1" s="17"/>
      <c r="D1" s="17"/>
      <c r="E1" s="17"/>
      <c r="F1" s="17"/>
      <c r="G1" s="17"/>
    </row>
    <row r="3" spans="1:7" ht="33.75" x14ac:dyDescent="0.6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6">
      <c r="A4" s="5" t="s">
        <v>199</v>
      </c>
      <c r="B4" s="40">
        <v>70</v>
      </c>
      <c r="C4" s="7">
        <v>85</v>
      </c>
      <c r="D4" s="7">
        <v>100</v>
      </c>
      <c r="E4" s="40">
        <f>B4*1332</f>
        <v>93240</v>
      </c>
      <c r="F4" s="40">
        <f>(C4+D4)*E4</f>
        <v>17249400</v>
      </c>
      <c r="G4" s="5">
        <f>_xlfn.RANK.EQ(F4,$F$4:$F$11)</f>
        <v>8</v>
      </c>
    </row>
    <row r="5" spans="1:7" x14ac:dyDescent="0.6">
      <c r="A5" s="5" t="s">
        <v>200</v>
      </c>
      <c r="B5" s="40">
        <v>75</v>
      </c>
      <c r="C5" s="7">
        <v>265</v>
      </c>
      <c r="D5" s="7">
        <v>175</v>
      </c>
      <c r="E5" s="40">
        <f t="shared" ref="E5:E11" si="0">B5*1332</f>
        <v>99900</v>
      </c>
      <c r="F5" s="40">
        <f t="shared" ref="F5:F11" si="1">(C5+D5)*E5</f>
        <v>43956000</v>
      </c>
      <c r="G5" s="5">
        <f t="shared" ref="G5:G11" si="2">_xlfn.RANK.EQ(F5,$F$4:$F$11)</f>
        <v>4</v>
      </c>
    </row>
    <row r="6" spans="1:7" x14ac:dyDescent="0.6">
      <c r="A6" s="5" t="s">
        <v>201</v>
      </c>
      <c r="B6" s="40">
        <v>90</v>
      </c>
      <c r="C6" s="7">
        <v>300</v>
      </c>
      <c r="D6" s="7">
        <v>240</v>
      </c>
      <c r="E6" s="40">
        <f t="shared" si="0"/>
        <v>119880</v>
      </c>
      <c r="F6" s="40">
        <f t="shared" si="1"/>
        <v>64735200</v>
      </c>
      <c r="G6" s="5">
        <f t="shared" si="2"/>
        <v>3</v>
      </c>
    </row>
    <row r="7" spans="1:7" x14ac:dyDescent="0.6">
      <c r="A7" s="5" t="s">
        <v>202</v>
      </c>
      <c r="B7" s="40">
        <v>45</v>
      </c>
      <c r="C7" s="7">
        <v>120</v>
      </c>
      <c r="D7" s="7">
        <v>315</v>
      </c>
      <c r="E7" s="40">
        <f t="shared" si="0"/>
        <v>59940</v>
      </c>
      <c r="F7" s="40">
        <f t="shared" si="1"/>
        <v>26073900</v>
      </c>
      <c r="G7" s="5">
        <f t="shared" si="2"/>
        <v>5</v>
      </c>
    </row>
    <row r="8" spans="1:7" x14ac:dyDescent="0.6">
      <c r="A8" s="5" t="s">
        <v>203</v>
      </c>
      <c r="B8" s="40">
        <v>50</v>
      </c>
      <c r="C8" s="7">
        <v>550</v>
      </c>
      <c r="D8" s="7">
        <v>550</v>
      </c>
      <c r="E8" s="40">
        <f t="shared" si="0"/>
        <v>66600</v>
      </c>
      <c r="F8" s="40">
        <f t="shared" si="1"/>
        <v>73260000</v>
      </c>
      <c r="G8" s="5">
        <f t="shared" si="2"/>
        <v>2</v>
      </c>
    </row>
    <row r="9" spans="1:7" x14ac:dyDescent="0.6">
      <c r="A9" s="5" t="s">
        <v>204</v>
      </c>
      <c r="B9" s="40">
        <v>100</v>
      </c>
      <c r="C9" s="7">
        <v>570</v>
      </c>
      <c r="D9" s="7">
        <v>30</v>
      </c>
      <c r="E9" s="40">
        <f t="shared" si="0"/>
        <v>133200</v>
      </c>
      <c r="F9" s="40">
        <f t="shared" si="1"/>
        <v>79920000</v>
      </c>
      <c r="G9" s="5">
        <f t="shared" si="2"/>
        <v>1</v>
      </c>
    </row>
    <row r="10" spans="1:7" x14ac:dyDescent="0.6">
      <c r="A10" s="5" t="s">
        <v>205</v>
      </c>
      <c r="B10" s="40">
        <v>35</v>
      </c>
      <c r="C10" s="7">
        <v>173</v>
      </c>
      <c r="D10" s="7">
        <v>254</v>
      </c>
      <c r="E10" s="40">
        <f t="shared" si="0"/>
        <v>46620</v>
      </c>
      <c r="F10" s="40">
        <f t="shared" si="1"/>
        <v>19906740</v>
      </c>
      <c r="G10" s="5">
        <f t="shared" si="2"/>
        <v>6</v>
      </c>
    </row>
    <row r="11" spans="1:7" x14ac:dyDescent="0.6">
      <c r="A11" s="5" t="s">
        <v>206</v>
      </c>
      <c r="B11" s="40">
        <v>40</v>
      </c>
      <c r="C11" s="7">
        <v>150</v>
      </c>
      <c r="D11" s="7">
        <v>180</v>
      </c>
      <c r="E11" s="40">
        <f t="shared" si="0"/>
        <v>53280</v>
      </c>
      <c r="F11" s="40">
        <f t="shared" si="1"/>
        <v>17582400</v>
      </c>
      <c r="G11" s="5">
        <f t="shared" si="2"/>
        <v>7</v>
      </c>
    </row>
    <row r="12" spans="1:7" x14ac:dyDescent="0.6">
      <c r="A12" s="23" t="s">
        <v>207</v>
      </c>
      <c r="B12" s="23"/>
      <c r="C12" s="7">
        <f>SUM(C4:C11)</f>
        <v>2213</v>
      </c>
      <c r="D12" s="7">
        <f t="shared" ref="D12:F12" si="3">SUM(D4:D11)</f>
        <v>1844</v>
      </c>
      <c r="E12" s="40">
        <f t="shared" si="3"/>
        <v>672660</v>
      </c>
      <c r="F12" s="40">
        <f t="shared" si="3"/>
        <v>342683640</v>
      </c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38100</xdr:colOff>
                    <xdr:row>13</xdr:row>
                    <xdr:rowOff>52388</xdr:rowOff>
                  </from>
                  <to>
                    <xdr:col>2</xdr:col>
                    <xdr:colOff>661988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이진석</cp:lastModifiedBy>
  <dcterms:created xsi:type="dcterms:W3CDTF">2023-04-27T08:01:32Z</dcterms:created>
  <dcterms:modified xsi:type="dcterms:W3CDTF">2026-01-27T05:22:57Z</dcterms:modified>
</cp:coreProperties>
</file>