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69419f68b7398f1/Desktop/2026_컴활2급실기_기본서/03 기본모의고사/"/>
    </mc:Choice>
  </mc:AlternateContent>
  <xr:revisionPtr revIDLastSave="1" documentId="13_ncr:1_{58869686-6691-430F-96BC-09FA80A3EE06}" xr6:coauthVersionLast="47" xr6:coauthVersionMax="47" xr10:uidLastSave="{0C5CEE8F-9E80-4F7D-9261-0E01B8DCE834}"/>
  <bookViews>
    <workbookView xWindow="-120" yWindow="-120" windowWidth="29040" windowHeight="15720" tabRatio="81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11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2" hidden="1">'기본작업-3'!$A$3:$F$13</definedName>
    <definedName name="_xlnm.Criteria" localSheetId="2">'기본작업-3'!$A$16:$B$17</definedName>
    <definedName name="_xlnm.Extract" localSheetId="2">'기본작업-3'!$A$20:$F$20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11" l="1"/>
  <c r="D26" i="11"/>
  <c r="D27" i="11"/>
  <c r="D28" i="11"/>
  <c r="D29" i="11"/>
  <c r="D30" i="11"/>
  <c r="D31" i="11"/>
  <c r="D32" i="11"/>
  <c r="D24" i="11"/>
  <c r="I25" i="11" a="1"/>
  <c r="I25" i="11" s="1"/>
  <c r="I26" i="11" a="1"/>
  <c r="I26" i="11" s="1"/>
  <c r="I27" i="11" a="1"/>
  <c r="I27" i="11" s="1"/>
  <c r="I28" i="11" a="1"/>
  <c r="I28" i="11" s="1"/>
  <c r="I29" i="11" a="1"/>
  <c r="I29" i="11"/>
  <c r="I30" i="11" a="1"/>
  <c r="I30" i="11" s="1"/>
  <c r="I31" i="11" a="1"/>
  <c r="I31" i="11"/>
  <c r="I32" i="11" a="1"/>
  <c r="I32" i="11"/>
  <c r="I24" i="11" a="1"/>
  <c r="I24" i="11" s="1"/>
  <c r="D12" i="11"/>
  <c r="D13" i="11"/>
  <c r="D14" i="11"/>
  <c r="D15" i="11"/>
  <c r="D16" i="11"/>
  <c r="D17" i="11"/>
  <c r="D11" i="11"/>
  <c r="F4" i="11" a="1"/>
  <c r="F4" i="11" s="1"/>
  <c r="F5" i="11" a="1"/>
  <c r="F5" i="11"/>
  <c r="F6" i="11" a="1"/>
  <c r="F6" i="11" s="1"/>
  <c r="F7" i="11" a="1"/>
  <c r="F7" i="11"/>
  <c r="F3" i="11" a="1"/>
  <c r="F3" i="11" s="1"/>
  <c r="E15" i="7"/>
  <c r="D22" i="5"/>
  <c r="D20" i="5"/>
  <c r="D15" i="5"/>
  <c r="D11" i="5"/>
  <c r="D6" i="5"/>
  <c r="G23" i="5"/>
  <c r="H21" i="5"/>
  <c r="G21" i="5"/>
  <c r="F21" i="5"/>
  <c r="E21" i="5"/>
  <c r="H16" i="5"/>
  <c r="G16" i="5"/>
  <c r="F16" i="5"/>
  <c r="E16" i="5"/>
  <c r="H12" i="5"/>
  <c r="G12" i="5"/>
  <c r="F12" i="5"/>
  <c r="E12" i="5"/>
  <c r="H7" i="5"/>
  <c r="H23" i="5" s="1"/>
  <c r="G7" i="5"/>
  <c r="F7" i="5"/>
  <c r="F23" i="5" s="1"/>
  <c r="E7" i="5"/>
  <c r="E23" i="5" s="1"/>
  <c r="L7" i="9"/>
  <c r="E7" i="11"/>
  <c r="E6" i="11"/>
  <c r="E5" i="11"/>
  <c r="E4" i="11"/>
  <c r="E3" i="11"/>
  <c r="C12" i="10" l="1"/>
  <c r="E12" i="10"/>
  <c r="B12" i="10"/>
  <c r="H5" i="10"/>
  <c r="H7" i="10"/>
  <c r="H8" i="10"/>
  <c r="H9" i="10"/>
  <c r="H10" i="10"/>
  <c r="H11" i="10"/>
  <c r="H4" i="10"/>
  <c r="F5" i="10"/>
  <c r="F6" i="10"/>
  <c r="F12" i="10" s="1"/>
  <c r="F7" i="10"/>
  <c r="F8" i="10"/>
  <c r="F9" i="10"/>
  <c r="F10" i="10"/>
  <c r="F11" i="10"/>
  <c r="F4" i="10"/>
  <c r="D5" i="10"/>
  <c r="D6" i="10"/>
  <c r="D12" i="10" s="1"/>
  <c r="D7" i="10"/>
  <c r="D8" i="10"/>
  <c r="D9" i="10"/>
  <c r="D10" i="10"/>
  <c r="D11" i="10"/>
  <c r="D4" i="10"/>
  <c r="E11" i="9"/>
  <c r="F11" i="9"/>
  <c r="G11" i="9"/>
  <c r="H11" i="9"/>
  <c r="D11" i="9"/>
  <c r="I5" i="9"/>
  <c r="I6" i="9"/>
  <c r="I7" i="9"/>
  <c r="I8" i="9"/>
  <c r="I9" i="9"/>
  <c r="I10" i="9"/>
  <c r="I4" i="9"/>
  <c r="H5" i="9"/>
  <c r="H6" i="9"/>
  <c r="H7" i="9"/>
  <c r="H8" i="9"/>
  <c r="H9" i="9"/>
  <c r="H10" i="9"/>
  <c r="H4" i="9"/>
  <c r="G5" i="9"/>
  <c r="G6" i="9"/>
  <c r="G7" i="9"/>
  <c r="G8" i="9"/>
  <c r="G9" i="9"/>
  <c r="G10" i="9"/>
  <c r="G4" i="9"/>
  <c r="G5" i="10" l="1"/>
  <c r="G10" i="10"/>
  <c r="G9" i="10"/>
  <c r="G8" i="10"/>
  <c r="G7" i="10"/>
  <c r="G6" i="10"/>
  <c r="G11" i="10"/>
  <c r="G4" i="10"/>
  <c r="H6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<sst xmlns="http://schemas.openxmlformats.org/spreadsheetml/2006/main" count="374" uniqueCount="250">
  <si>
    <t>제품 생산 현황</t>
    <phoneticPr fontId="1" type="noConversion"/>
  </si>
  <si>
    <t>제품코드</t>
  </si>
  <si>
    <t>심사 분석 결과</t>
  </si>
  <si>
    <t>이름</t>
  </si>
  <si>
    <t>근무</t>
  </si>
  <si>
    <t>능력</t>
  </si>
  <si>
    <t>실적</t>
  </si>
  <si>
    <t>평균</t>
  </si>
  <si>
    <t>포상금지급율</t>
  </si>
  <si>
    <t>가운수</t>
  </si>
  <si>
    <t>남영진</t>
  </si>
  <si>
    <t>강구치</t>
  </si>
  <si>
    <t>안미리</t>
  </si>
  <si>
    <t>초석구</t>
  </si>
  <si>
    <t>[표2]</t>
  </si>
  <si>
    <t>참여현황</t>
  </si>
  <si>
    <t>회원번호</t>
  </si>
  <si>
    <t>성명</t>
  </si>
  <si>
    <t>참여횟수</t>
  </si>
  <si>
    <t>참여도</t>
  </si>
  <si>
    <t>박성재</t>
  </si>
  <si>
    <t>소극적</t>
  </si>
  <si>
    <t>김아랑</t>
  </si>
  <si>
    <t>보통</t>
  </si>
  <si>
    <t>최정재</t>
  </si>
  <si>
    <t>적극적</t>
  </si>
  <si>
    <t>한성구</t>
  </si>
  <si>
    <t>정효주</t>
  </si>
  <si>
    <t>김정렬</t>
  </si>
  <si>
    <t>마성철</t>
  </si>
  <si>
    <t xml:space="preserve">[표3] </t>
  </si>
  <si>
    <t>사원별 수당지급현황</t>
  </si>
  <si>
    <t>근무년수</t>
  </si>
  <si>
    <t>기본급</t>
  </si>
  <si>
    <t>상여비율</t>
  </si>
  <si>
    <t>수당</t>
  </si>
  <si>
    <t>홍기재</t>
  </si>
  <si>
    <t>이민찬</t>
  </si>
  <si>
    <t>가영수</t>
  </si>
  <si>
    <t>류민완</t>
  </si>
  <si>
    <t>강술래</t>
  </si>
  <si>
    <t>수당차이</t>
  </si>
  <si>
    <t>&lt;참여분석표&gt;</t>
    <phoneticPr fontId="1" type="noConversion"/>
  </si>
  <si>
    <t xml:space="preserve">[표5] </t>
  </si>
  <si>
    <t>국어</t>
  </si>
  <si>
    <t>영어</t>
  </si>
  <si>
    <t>수학</t>
  </si>
  <si>
    <t>성별</t>
  </si>
  <si>
    <t>부서</t>
  </si>
  <si>
    <t>등급</t>
  </si>
  <si>
    <t>결석감점</t>
  </si>
  <si>
    <t>필기점수</t>
  </si>
  <si>
    <t>총점</t>
  </si>
  <si>
    <t>수료일</t>
  </si>
  <si>
    <t>전산</t>
  </si>
  <si>
    <t>고급반</t>
  </si>
  <si>
    <t>김현중</t>
  </si>
  <si>
    <t>중급반</t>
  </si>
  <si>
    <t>이사랑</t>
  </si>
  <si>
    <t>기초반</t>
  </si>
  <si>
    <t>김국토</t>
  </si>
  <si>
    <t>진선미</t>
  </si>
  <si>
    <t>구영후</t>
  </si>
  <si>
    <t>민정식</t>
  </si>
  <si>
    <t>마케팅</t>
  </si>
  <si>
    <t>도현국</t>
  </si>
  <si>
    <t>박지예</t>
  </si>
  <si>
    <t>최하늘</t>
  </si>
  <si>
    <t>합계</t>
  </si>
  <si>
    <t>순위</t>
  </si>
  <si>
    <t>부서별 비품관리</t>
    <phoneticPr fontId="1" type="noConversion"/>
  </si>
  <si>
    <t>비품</t>
  </si>
  <si>
    <t>지급일</t>
  </si>
  <si>
    <t>보유량</t>
  </si>
  <si>
    <t>요청량</t>
  </si>
  <si>
    <t>사용연수</t>
  </si>
  <si>
    <t xml:space="preserve"> 금액 </t>
  </si>
  <si>
    <t>기획팀</t>
  </si>
  <si>
    <t>A</t>
  </si>
  <si>
    <t>관리팀</t>
  </si>
  <si>
    <t>B</t>
  </si>
  <si>
    <t>총무팀</t>
  </si>
  <si>
    <t>인사팀</t>
  </si>
  <si>
    <t>회계팀</t>
  </si>
  <si>
    <t>경영팀</t>
  </si>
  <si>
    <t>감사팀</t>
  </si>
  <si>
    <t>C</t>
  </si>
  <si>
    <t>합계</t>
    <phoneticPr fontId="1" type="noConversion"/>
  </si>
  <si>
    <t>전자상거래 성적 일람표</t>
    <phoneticPr fontId="1" type="noConversion"/>
  </si>
  <si>
    <t>학번</t>
  </si>
  <si>
    <t>학과</t>
  </si>
  <si>
    <t>중간</t>
  </si>
  <si>
    <t>기말</t>
  </si>
  <si>
    <t>과제</t>
  </si>
  <si>
    <t>출석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</si>
  <si>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</si>
  <si>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</si>
  <si>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</si>
  <si>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</si>
  <si>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</si>
  <si>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</si>
  <si>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</si>
  <si>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</si>
  <si>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</si>
  <si>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</si>
  <si>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</si>
  <si>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</si>
  <si>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</si>
  <si>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</si>
  <si>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</si>
  <si>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</si>
  <si>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</si>
  <si>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</si>
  <si>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</si>
  <si>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</si>
  <si>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</si>
  <si>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</si>
  <si>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</si>
  <si>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</si>
  <si>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</si>
  <si>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</si>
  <si>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[표1] 3학년 1반 시간표</t>
    <phoneticPr fontId="1" type="noConversion"/>
  </si>
  <si>
    <t>[표2] 3학년 2반 시간표</t>
    <phoneticPr fontId="1" type="noConversion"/>
  </si>
  <si>
    <t>[표3] 3학년 3반 시간표</t>
    <phoneticPr fontId="1" type="noConversion"/>
  </si>
  <si>
    <t>[표4] 3학년 시간표</t>
    <phoneticPr fontId="1" type="noConversion"/>
  </si>
  <si>
    <t>과목</t>
  </si>
  <si>
    <t>월</t>
  </si>
  <si>
    <t>화</t>
  </si>
  <si>
    <t>수</t>
  </si>
  <si>
    <t>목</t>
  </si>
  <si>
    <t>금</t>
  </si>
  <si>
    <t>★</t>
  </si>
  <si>
    <t>과학</t>
  </si>
  <si>
    <t>네트워크 장비 판매 내역</t>
    <phoneticPr fontId="1" type="noConversion"/>
  </si>
  <si>
    <t>(단위 : 천원)</t>
    <phoneticPr fontId="1" type="noConversion"/>
  </si>
  <si>
    <t>품목</t>
  </si>
  <si>
    <t>단가</t>
  </si>
  <si>
    <t>판매량</t>
  </si>
  <si>
    <t>판매액</t>
  </si>
  <si>
    <t>목표량</t>
  </si>
  <si>
    <t>달성율</t>
  </si>
  <si>
    <t>매출순위</t>
  </si>
  <si>
    <t>평가</t>
  </si>
  <si>
    <t>스위칭 HUB</t>
  </si>
  <si>
    <t>더미 HUB</t>
  </si>
  <si>
    <t>RACK</t>
  </si>
  <si>
    <t>패치패널</t>
  </si>
  <si>
    <t>UTP케이블</t>
  </si>
  <si>
    <t>LAN카드</t>
  </si>
  <si>
    <t>라우터</t>
  </si>
  <si>
    <t>CSU</t>
  </si>
  <si>
    <t>평균</t>
    <phoneticPr fontId="1" type="noConversion"/>
  </si>
  <si>
    <t>충남 지역 거래처 현황</t>
    <phoneticPr fontId="1" type="noConversion"/>
  </si>
  <si>
    <t>매출번호</t>
  </si>
  <si>
    <t>순번</t>
  </si>
  <si>
    <t>거래처코드</t>
  </si>
  <si>
    <t>거래처명</t>
  </si>
  <si>
    <t xml:space="preserve"> 공급가액 </t>
  </si>
  <si>
    <t>SU게이트</t>
  </si>
  <si>
    <t>한솔CSN</t>
  </si>
  <si>
    <t>가나통상</t>
  </si>
  <si>
    <t>2023년도 매출 현황</t>
    <phoneticPr fontId="1" type="noConversion"/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</si>
  <si>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</si>
  <si>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</si>
  <si>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</si>
  <si>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</si>
  <si>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</si>
  <si>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</si>
  <si>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</si>
  <si>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토너</t>
  </si>
  <si>
    <t>스캐너</t>
  </si>
  <si>
    <t>마우스</t>
  </si>
  <si>
    <t>키보드</t>
  </si>
  <si>
    <t>헤드셋</t>
  </si>
  <si>
    <t>프린터</t>
    <phoneticPr fontId="1" type="noConversion"/>
  </si>
  <si>
    <t>고객별 통화요금</t>
    <phoneticPr fontId="1" type="noConversion"/>
  </si>
  <si>
    <t>고객번호</t>
  </si>
  <si>
    <t>고객명</t>
  </si>
  <si>
    <t>요금제</t>
  </si>
  <si>
    <t>통화량</t>
  </si>
  <si>
    <t>기본요금</t>
  </si>
  <si>
    <t>통화요금</t>
  </si>
  <si>
    <t>SG-006</t>
  </si>
  <si>
    <t>강심장</t>
    <phoneticPr fontId="1" type="noConversion"/>
  </si>
  <si>
    <t>정액</t>
  </si>
  <si>
    <t>CP-004</t>
  </si>
  <si>
    <t>김영삼</t>
    <phoneticPr fontId="1" type="noConversion"/>
  </si>
  <si>
    <t>일반</t>
  </si>
  <si>
    <t>SG-004</t>
  </si>
  <si>
    <t>김우연</t>
    <phoneticPr fontId="1" type="noConversion"/>
  </si>
  <si>
    <t>AD-002</t>
  </si>
  <si>
    <t>신경아</t>
    <phoneticPr fontId="1" type="noConversion"/>
  </si>
  <si>
    <t>영상</t>
  </si>
  <si>
    <t>AD-006</t>
  </si>
  <si>
    <t>신영숙</t>
    <phoneticPr fontId="1" type="noConversion"/>
  </si>
  <si>
    <t>AD-001</t>
  </si>
  <si>
    <t>유기정</t>
    <phoneticPr fontId="1" type="noConversion"/>
  </si>
  <si>
    <t>CP-002</t>
  </si>
  <si>
    <t>윤석남</t>
    <phoneticPr fontId="1" type="noConversion"/>
  </si>
  <si>
    <t>CP-005</t>
  </si>
  <si>
    <t>이해인</t>
    <phoneticPr fontId="1" type="noConversion"/>
  </si>
  <si>
    <t>SG-003</t>
  </si>
  <si>
    <t>전선하</t>
    <phoneticPr fontId="1" type="noConversion"/>
  </si>
  <si>
    <t>AD-003</t>
  </si>
  <si>
    <t>최시연</t>
    <phoneticPr fontId="1" type="noConversion"/>
  </si>
  <si>
    <t>성명</t>
    <phoneticPr fontId="1" type="noConversion"/>
  </si>
  <si>
    <t xml:space="preserve">[표1] </t>
    <phoneticPr fontId="1" type="noConversion"/>
  </si>
  <si>
    <t>사원명</t>
    <phoneticPr fontId="1" type="noConversion"/>
  </si>
  <si>
    <t>제품코드</t>
    <phoneticPr fontId="1" type="noConversion"/>
  </si>
  <si>
    <t>1월판매량</t>
    <phoneticPr fontId="1" type="noConversion"/>
  </si>
  <si>
    <t>2월판매량</t>
    <phoneticPr fontId="1" type="noConversion"/>
  </si>
  <si>
    <t>1-m-gb</t>
    <phoneticPr fontId="1" type="noConversion"/>
  </si>
  <si>
    <t>1-s-ne</t>
    <phoneticPr fontId="1" type="noConversion"/>
  </si>
  <si>
    <t>1-k-ld</t>
    <phoneticPr fontId="1" type="noConversion"/>
  </si>
  <si>
    <t>2-m-os</t>
    <phoneticPr fontId="1" type="noConversion"/>
  </si>
  <si>
    <t>2-k-fv</t>
    <phoneticPr fontId="1" type="noConversion"/>
  </si>
  <si>
    <t>3-m-xe</t>
    <phoneticPr fontId="1" type="noConversion"/>
  </si>
  <si>
    <t>3-k-hm</t>
    <phoneticPr fontId="1" type="noConversion"/>
  </si>
  <si>
    <t>제품판매현황</t>
    <phoneticPr fontId="1" type="noConversion"/>
  </si>
  <si>
    <t>제품명</t>
    <phoneticPr fontId="1" type="noConversion"/>
  </si>
  <si>
    <t>2-e-ua</t>
    <phoneticPr fontId="1" type="noConversion"/>
  </si>
  <si>
    <t>3-i-xt</t>
    <phoneticPr fontId="1" type="noConversion"/>
  </si>
  <si>
    <t>[표4]</t>
    <phoneticPr fontId="1" type="noConversion"/>
  </si>
  <si>
    <t>1학년 성적표</t>
    <phoneticPr fontId="1" type="noConversion"/>
  </si>
  <si>
    <t>이름</t>
    <phoneticPr fontId="1" type="noConversion"/>
  </si>
  <si>
    <t>1학기</t>
    <phoneticPr fontId="1" type="noConversion"/>
  </si>
  <si>
    <t>2학기</t>
    <phoneticPr fontId="1" type="noConversion"/>
  </si>
  <si>
    <t>학점</t>
    <phoneticPr fontId="1" type="noConversion"/>
  </si>
  <si>
    <t>김갑수</t>
    <phoneticPr fontId="1" type="noConversion"/>
  </si>
  <si>
    <t>최욱희</t>
    <phoneticPr fontId="1" type="noConversion"/>
  </si>
  <si>
    <t>이연지</t>
    <phoneticPr fontId="1" type="noConversion"/>
  </si>
  <si>
    <t>정세화</t>
    <phoneticPr fontId="1" type="noConversion"/>
  </si>
  <si>
    <t>마지민</t>
    <phoneticPr fontId="1" type="noConversion"/>
  </si>
  <si>
    <t>한나영</t>
    <phoneticPr fontId="1" type="noConversion"/>
  </si>
  <si>
    <t>최연지</t>
    <phoneticPr fontId="1" type="noConversion"/>
  </si>
  <si>
    <t>신민서</t>
    <phoneticPr fontId="1" type="noConversion"/>
  </si>
  <si>
    <t>조현일</t>
    <phoneticPr fontId="1" type="noConversion"/>
  </si>
  <si>
    <t>●교육 성적 현황●</t>
    <phoneticPr fontId="1" type="noConversion"/>
  </si>
  <si>
    <t>과정코드</t>
    <phoneticPr fontId="1" type="noConversion"/>
  </si>
  <si>
    <t>&gt;40000</t>
    <phoneticPr fontId="1" type="noConversion"/>
  </si>
  <si>
    <t>E-BUSINESS과 평균</t>
  </si>
  <si>
    <t>인터넷정보과 평균</t>
  </si>
  <si>
    <t>전자상거래과 평균</t>
  </si>
  <si>
    <t>컴퓨터과 평균</t>
  </si>
  <si>
    <t>전체 평균</t>
  </si>
  <si>
    <t>E-BUSINESS과 최대</t>
  </si>
  <si>
    <t>인터넷정보과 최대</t>
  </si>
  <si>
    <t>전자상거래과 최대</t>
  </si>
  <si>
    <t>컴퓨터과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</si>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</sst>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0.0_ "/>
    <numFmt numFmtId="179" formatCode="dd\(aaaa\)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1"/>
      <color rgb="FFFFFF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0" fillId="0" borderId="0" xfId="0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0" fontId="0" fillId="0" borderId="1" xfId="2" applyNumberFormat="1" applyFon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3" borderId="0" xfId="3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14" xfId="1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1" fontId="0" fillId="0" borderId="17" xfId="0" applyNumberFormat="1" applyBorder="1">
      <alignment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1">
    <dxf>
      <font>
        <b/>
        <i/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2023년도 매출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차트작업!$F$3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차트작업!$B$4:$B$11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프린터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차트작업!$F$4:$F$11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06-43BC-BB00-A8FFE0FDA6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2580159"/>
        <c:axId val="1472580639"/>
      </c:barChart>
      <c:catAx>
        <c:axId val="14725801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639"/>
        <c:crosses val="autoZero"/>
        <c:auto val="1"/>
        <c:lblAlgn val="ctr"/>
        <c:lblOffset val="100"/>
        <c:noMultiLvlLbl val="0"/>
      </c:catAx>
      <c:valAx>
        <c:axId val="1472580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1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7</xdr:col>
      <xdr:colOff>0</xdr:colOff>
      <xdr:row>9</xdr:row>
      <xdr:rowOff>0</xdr:rowOff>
    </xdr:to>
    <xdr:sp macro="[0]!테두리" textlink="">
      <xdr:nvSpPr>
        <xdr:cNvPr id="2" name="십자형 1">
          <a:extLst>
            <a:ext uri="{FF2B5EF4-FFF2-40B4-BE49-F238E27FC236}">
              <a16:creationId xmlns:a16="http://schemas.microsoft.com/office/drawing/2014/main" id="{BA351EC8-D96D-0A9C-10C4-5C623C620B09}"/>
            </a:ext>
          </a:extLst>
        </xdr:cNvPr>
        <xdr:cNvSpPr/>
      </xdr:nvSpPr>
      <xdr:spPr>
        <a:xfrm>
          <a:off x="4352925" y="1314450"/>
          <a:ext cx="733425" cy="628650"/>
        </a:xfrm>
        <a:prstGeom prst="plus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5DD8EF1-07BE-7257-EBEC-E8E1FB792E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B1:F12"/>
  <sheetViews>
    <sheetView workbookViewId="0"/>
  </sheetViews>
  <sheetFormatPr defaultRowHeight="16.5" x14ac:dyDescent="0.3"/>
  <cols>
    <col min="1" max="1" width="3.625" customWidth="1"/>
    <col min="6" max="6" width="10.375" bestFit="1" customWidth="1"/>
  </cols>
  <sheetData>
    <row r="1" spans="2:6" x14ac:dyDescent="0.3">
      <c r="B1" t="s">
        <v>0</v>
      </c>
    </row>
    <row r="3" spans="2:6" x14ac:dyDescent="0.3">
      <c r="B3" s="1"/>
      <c r="C3" s="1"/>
      <c r="D3" s="1"/>
      <c r="E3" s="1"/>
      <c r="F3" s="1"/>
    </row>
    <row r="4" spans="2:6" x14ac:dyDescent="0.3">
      <c r="B4" s="1"/>
      <c r="C4" s="1"/>
      <c r="D4" s="3"/>
      <c r="E4" s="2"/>
      <c r="F4" s="3"/>
    </row>
    <row r="5" spans="2:6" x14ac:dyDescent="0.3">
      <c r="B5" s="1"/>
      <c r="C5" s="1"/>
      <c r="D5" s="3"/>
      <c r="E5" s="2"/>
      <c r="F5" s="3"/>
    </row>
    <row r="6" spans="2:6" x14ac:dyDescent="0.3">
      <c r="B6" s="1"/>
      <c r="C6" s="1"/>
      <c r="D6" s="3"/>
      <c r="E6" s="2"/>
      <c r="F6" s="3"/>
    </row>
    <row r="7" spans="2:6" x14ac:dyDescent="0.3">
      <c r="B7" s="1"/>
      <c r="C7" s="1"/>
      <c r="D7" s="3"/>
      <c r="E7" s="2"/>
      <c r="F7" s="3"/>
    </row>
    <row r="8" spans="2:6" x14ac:dyDescent="0.3">
      <c r="B8" s="1"/>
      <c r="C8" s="1"/>
      <c r="D8" s="3"/>
      <c r="E8" s="2"/>
      <c r="F8" s="3"/>
    </row>
    <row r="9" spans="2:6" x14ac:dyDescent="0.3">
      <c r="B9" s="1"/>
      <c r="C9" s="1"/>
      <c r="D9" s="3"/>
      <c r="E9" s="2"/>
      <c r="F9" s="3"/>
    </row>
    <row r="10" spans="2:6" x14ac:dyDescent="0.3">
      <c r="B10" s="1"/>
      <c r="C10" s="1"/>
      <c r="D10" s="3"/>
      <c r="E10" s="2"/>
      <c r="F10" s="3"/>
    </row>
    <row r="11" spans="2:6" x14ac:dyDescent="0.3">
      <c r="B11" s="1"/>
      <c r="C11" s="1"/>
      <c r="D11" s="3"/>
      <c r="E11" s="2"/>
      <c r="F11" s="3"/>
    </row>
    <row r="12" spans="2:6" x14ac:dyDescent="0.3">
      <c r="B12" s="1"/>
      <c r="C12" s="1"/>
      <c r="D12" s="3"/>
      <c r="E12" s="2"/>
      <c r="F12" s="3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workbookViewId="0">
      <selection sqref="A1:F1"/>
    </sheetView>
  </sheetViews>
  <sheetFormatPr defaultRowHeight="16.5" x14ac:dyDescent="0.3"/>
  <sheetData>
    <row r="1" spans="1:6" ht="20.25" x14ac:dyDescent="0.3">
      <c r="A1" s="22" t="s">
        <v>161</v>
      </c>
      <c r="B1" s="22"/>
      <c r="C1" s="22"/>
      <c r="D1" s="22"/>
      <c r="E1" s="22"/>
      <c r="F1" s="22"/>
    </row>
    <row r="3" spans="1:6" x14ac:dyDescent="0.3">
      <c r="A3" s="6" t="s">
        <v>1</v>
      </c>
      <c r="B3" s="6" t="s">
        <v>162</v>
      </c>
      <c r="C3" s="6" t="s">
        <v>163</v>
      </c>
      <c r="D3" s="6" t="s">
        <v>164</v>
      </c>
      <c r="E3" s="6" t="s">
        <v>165</v>
      </c>
      <c r="F3" s="6" t="s">
        <v>166</v>
      </c>
    </row>
    <row r="4" spans="1:6" x14ac:dyDescent="0.3">
      <c r="A4" s="6">
        <v>1</v>
      </c>
      <c r="B4" s="6" t="s">
        <v>167</v>
      </c>
      <c r="C4" s="6">
        <v>1</v>
      </c>
      <c r="D4" s="6">
        <v>6</v>
      </c>
      <c r="E4" s="8">
        <v>16000</v>
      </c>
      <c r="F4" s="8">
        <v>20800</v>
      </c>
    </row>
    <row r="5" spans="1:6" x14ac:dyDescent="0.3">
      <c r="A5" s="6">
        <v>2</v>
      </c>
      <c r="B5" s="6" t="s">
        <v>168</v>
      </c>
      <c r="C5" s="6">
        <v>3</v>
      </c>
      <c r="D5" s="6">
        <v>31</v>
      </c>
      <c r="E5" s="8">
        <v>55032</v>
      </c>
      <c r="F5" s="8">
        <v>429251</v>
      </c>
    </row>
    <row r="6" spans="1:6" x14ac:dyDescent="0.3">
      <c r="A6" s="6">
        <v>3</v>
      </c>
      <c r="B6" s="6" t="s">
        <v>174</v>
      </c>
      <c r="C6" s="6">
        <v>2</v>
      </c>
      <c r="D6" s="6">
        <v>14</v>
      </c>
      <c r="E6" s="8">
        <v>44142</v>
      </c>
      <c r="F6" s="8">
        <v>141257</v>
      </c>
    </row>
    <row r="7" spans="1:6" x14ac:dyDescent="0.3">
      <c r="A7" s="6">
        <v>4</v>
      </c>
      <c r="B7" s="6" t="s">
        <v>169</v>
      </c>
      <c r="C7" s="6">
        <v>3</v>
      </c>
      <c r="D7" s="6">
        <v>72</v>
      </c>
      <c r="E7" s="8">
        <v>12337</v>
      </c>
      <c r="F7" s="8">
        <v>247983</v>
      </c>
    </row>
    <row r="8" spans="1:6" x14ac:dyDescent="0.3">
      <c r="A8" s="6">
        <v>5</v>
      </c>
      <c r="B8" s="6" t="s">
        <v>170</v>
      </c>
      <c r="C8" s="6">
        <v>3</v>
      </c>
      <c r="D8" s="6">
        <v>45</v>
      </c>
      <c r="E8" s="8">
        <v>10355</v>
      </c>
      <c r="F8" s="8">
        <v>124266</v>
      </c>
    </row>
    <row r="9" spans="1:6" x14ac:dyDescent="0.3">
      <c r="A9" s="6">
        <v>6</v>
      </c>
      <c r="B9" s="6" t="s">
        <v>171</v>
      </c>
      <c r="C9" s="6">
        <v>4</v>
      </c>
      <c r="D9" s="6">
        <v>38</v>
      </c>
      <c r="E9" s="8">
        <v>16131</v>
      </c>
      <c r="F9" s="8">
        <v>151636</v>
      </c>
    </row>
    <row r="10" spans="1:6" x14ac:dyDescent="0.3">
      <c r="A10" s="6">
        <v>7</v>
      </c>
      <c r="B10" s="6" t="s">
        <v>172</v>
      </c>
      <c r="C10" s="6">
        <v>1</v>
      </c>
      <c r="D10" s="6">
        <v>15</v>
      </c>
      <c r="E10" s="8">
        <v>12500</v>
      </c>
      <c r="F10" s="8">
        <v>50000</v>
      </c>
    </row>
    <row r="11" spans="1:6" x14ac:dyDescent="0.3">
      <c r="A11" s="6">
        <v>8</v>
      </c>
      <c r="B11" s="6" t="s">
        <v>173</v>
      </c>
      <c r="C11" s="6">
        <v>2</v>
      </c>
      <c r="D11" s="6">
        <v>47</v>
      </c>
      <c r="E11" s="8">
        <v>12500</v>
      </c>
      <c r="F11" s="8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H13" sqref="H13"/>
    </sheetView>
  </sheetViews>
  <sheetFormatPr defaultRowHeight="16.5" x14ac:dyDescent="0.3"/>
  <cols>
    <col min="8" max="8" width="10.75" bestFit="1" customWidth="1"/>
  </cols>
  <sheetData>
    <row r="1" spans="1:8" ht="30" customHeight="1" x14ac:dyDescent="0.3">
      <c r="A1" s="30" t="s">
        <v>237</v>
      </c>
      <c r="B1" s="30"/>
      <c r="C1" s="30"/>
      <c r="D1" s="30"/>
      <c r="E1" s="30"/>
      <c r="F1" s="30"/>
      <c r="G1" s="30"/>
      <c r="H1" s="30"/>
    </row>
    <row r="3" spans="1:8" x14ac:dyDescent="0.3">
      <c r="A3" s="31" t="s">
        <v>238</v>
      </c>
      <c r="B3" s="31" t="s">
        <v>49</v>
      </c>
      <c r="C3" s="31" t="s">
        <v>17</v>
      </c>
      <c r="D3" s="31" t="s">
        <v>50</v>
      </c>
      <c r="E3" s="31" t="s">
        <v>32</v>
      </c>
      <c r="F3" s="31" t="s">
        <v>51</v>
      </c>
      <c r="G3" s="31" t="s">
        <v>52</v>
      </c>
      <c r="H3" s="31" t="s">
        <v>53</v>
      </c>
    </row>
    <row r="4" spans="1:8" x14ac:dyDescent="0.3">
      <c r="A4" s="32" t="s">
        <v>54</v>
      </c>
      <c r="B4" s="6" t="s">
        <v>55</v>
      </c>
      <c r="C4" s="6" t="s">
        <v>56</v>
      </c>
      <c r="D4" s="6">
        <v>0</v>
      </c>
      <c r="E4" s="6">
        <v>20</v>
      </c>
      <c r="F4" s="6">
        <v>70</v>
      </c>
      <c r="G4" s="6">
        <v>90</v>
      </c>
      <c r="H4" s="33">
        <v>45812</v>
      </c>
    </row>
    <row r="5" spans="1:8" x14ac:dyDescent="0.3">
      <c r="A5" s="32"/>
      <c r="B5" s="6" t="s">
        <v>57</v>
      </c>
      <c r="C5" s="6" t="s">
        <v>58</v>
      </c>
      <c r="D5" s="6">
        <v>2</v>
      </c>
      <c r="E5" s="6">
        <v>4</v>
      </c>
      <c r="F5" s="6">
        <v>80</v>
      </c>
      <c r="G5" s="6">
        <v>86</v>
      </c>
      <c r="H5" s="33">
        <v>45812</v>
      </c>
    </row>
    <row r="6" spans="1:8" x14ac:dyDescent="0.3">
      <c r="A6" s="32"/>
      <c r="B6" s="6" t="s">
        <v>59</v>
      </c>
      <c r="C6" s="6" t="s">
        <v>60</v>
      </c>
      <c r="D6" s="6">
        <v>6</v>
      </c>
      <c r="E6" s="6">
        <v>2</v>
      </c>
      <c r="F6" s="6">
        <v>75</v>
      </c>
      <c r="G6" s="6">
        <v>83</v>
      </c>
      <c r="H6" s="33">
        <v>45812</v>
      </c>
    </row>
    <row r="7" spans="1:8" x14ac:dyDescent="0.3">
      <c r="A7" s="32" t="s">
        <v>45</v>
      </c>
      <c r="B7" s="6" t="s">
        <v>55</v>
      </c>
      <c r="C7" s="6" t="s">
        <v>61</v>
      </c>
      <c r="D7" s="6">
        <v>0</v>
      </c>
      <c r="E7" s="6">
        <v>10</v>
      </c>
      <c r="F7" s="6">
        <v>74</v>
      </c>
      <c r="G7" s="6">
        <v>84</v>
      </c>
      <c r="H7" s="33">
        <v>45819</v>
      </c>
    </row>
    <row r="8" spans="1:8" x14ac:dyDescent="0.3">
      <c r="A8" s="32"/>
      <c r="B8" s="6" t="s">
        <v>57</v>
      </c>
      <c r="C8" s="6" t="s">
        <v>62</v>
      </c>
      <c r="D8" s="6">
        <v>4</v>
      </c>
      <c r="E8" s="6">
        <v>23</v>
      </c>
      <c r="F8" s="6">
        <v>60</v>
      </c>
      <c r="G8" s="6">
        <v>87</v>
      </c>
      <c r="H8" s="33">
        <v>45819</v>
      </c>
    </row>
    <row r="9" spans="1:8" x14ac:dyDescent="0.3">
      <c r="A9" s="32"/>
      <c r="B9" s="6" t="s">
        <v>59</v>
      </c>
      <c r="C9" s="6" t="s">
        <v>63</v>
      </c>
      <c r="D9" s="6">
        <v>0</v>
      </c>
      <c r="E9" s="6">
        <v>35</v>
      </c>
      <c r="F9" s="6">
        <v>59</v>
      </c>
      <c r="G9" s="6">
        <v>94</v>
      </c>
      <c r="H9" s="33">
        <v>45819</v>
      </c>
    </row>
    <row r="10" spans="1:8" x14ac:dyDescent="0.3">
      <c r="A10" s="32" t="s">
        <v>64</v>
      </c>
      <c r="B10" s="6" t="s">
        <v>55</v>
      </c>
      <c r="C10" s="6" t="s">
        <v>65</v>
      </c>
      <c r="D10" s="6">
        <v>0</v>
      </c>
      <c r="E10" s="6">
        <v>8</v>
      </c>
      <c r="F10" s="6">
        <v>64</v>
      </c>
      <c r="G10" s="6">
        <v>72</v>
      </c>
      <c r="H10" s="33">
        <v>45826</v>
      </c>
    </row>
    <row r="11" spans="1:8" x14ac:dyDescent="0.3">
      <c r="A11" s="32"/>
      <c r="B11" s="6" t="s">
        <v>57</v>
      </c>
      <c r="C11" s="6" t="s">
        <v>66</v>
      </c>
      <c r="D11" s="6">
        <v>2</v>
      </c>
      <c r="E11" s="6">
        <v>9</v>
      </c>
      <c r="F11" s="6">
        <v>78</v>
      </c>
      <c r="G11" s="6">
        <v>89</v>
      </c>
      <c r="H11" s="33">
        <v>45827</v>
      </c>
    </row>
    <row r="12" spans="1:8" x14ac:dyDescent="0.3">
      <c r="A12" s="32"/>
      <c r="B12" s="6" t="s">
        <v>59</v>
      </c>
      <c r="C12" s="6" t="s">
        <v>67</v>
      </c>
      <c r="D12" s="6">
        <v>8</v>
      </c>
      <c r="E12" s="6">
        <v>9</v>
      </c>
      <c r="F12" s="6">
        <v>78</v>
      </c>
      <c r="G12" s="6">
        <v>95</v>
      </c>
      <c r="H12" s="33">
        <v>45828</v>
      </c>
    </row>
    <row r="13" spans="1:8" x14ac:dyDescent="0.3">
      <c r="A13" s="32" t="s">
        <v>68</v>
      </c>
      <c r="B13" s="32"/>
      <c r="C13" s="32"/>
      <c r="D13" s="6">
        <v>22</v>
      </c>
      <c r="E13" s="6">
        <v>120</v>
      </c>
      <c r="F13" s="6">
        <v>638</v>
      </c>
      <c r="G13" s="6">
        <v>780</v>
      </c>
      <c r="H13" s="34"/>
    </row>
  </sheetData>
  <mergeCells count="5">
    <mergeCell ref="A1:H1"/>
    <mergeCell ref="A13:C13"/>
    <mergeCell ref="A10:A12"/>
    <mergeCell ref="A7:A9"/>
    <mergeCell ref="A4:A6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22"/>
  <sheetViews>
    <sheetView workbookViewId="0">
      <selection activeCell="G25" sqref="G25"/>
    </sheetView>
  </sheetViews>
  <sheetFormatPr defaultRowHeight="16.5" x14ac:dyDescent="0.3"/>
  <sheetData>
    <row r="1" spans="1:6" ht="20.25" x14ac:dyDescent="0.3">
      <c r="A1" s="22" t="s">
        <v>175</v>
      </c>
      <c r="B1" s="22"/>
      <c r="C1" s="22"/>
      <c r="D1" s="22"/>
      <c r="E1" s="22"/>
      <c r="F1" s="22"/>
    </row>
    <row r="3" spans="1:6" x14ac:dyDescent="0.3">
      <c r="A3" s="6" t="s">
        <v>176</v>
      </c>
      <c r="B3" s="6" t="s">
        <v>177</v>
      </c>
      <c r="C3" s="6" t="s">
        <v>178</v>
      </c>
      <c r="D3" s="6" t="s">
        <v>179</v>
      </c>
      <c r="E3" s="6" t="s">
        <v>180</v>
      </c>
      <c r="F3" s="6" t="s">
        <v>181</v>
      </c>
    </row>
    <row r="4" spans="1:6" x14ac:dyDescent="0.3">
      <c r="A4" s="6" t="s">
        <v>182</v>
      </c>
      <c r="B4" s="6" t="s">
        <v>183</v>
      </c>
      <c r="C4" s="6" t="s">
        <v>184</v>
      </c>
      <c r="D4" s="6">
        <v>352</v>
      </c>
      <c r="E4" s="10">
        <v>5000</v>
      </c>
      <c r="F4" s="10">
        <v>21625</v>
      </c>
    </row>
    <row r="5" spans="1:6" x14ac:dyDescent="0.3">
      <c r="A5" s="6" t="s">
        <v>185</v>
      </c>
      <c r="B5" s="6" t="s">
        <v>186</v>
      </c>
      <c r="C5" s="6" t="s">
        <v>187</v>
      </c>
      <c r="D5" s="6">
        <v>606</v>
      </c>
      <c r="E5" s="10">
        <v>6000</v>
      </c>
      <c r="F5" s="10">
        <v>34200</v>
      </c>
    </row>
    <row r="6" spans="1:6" x14ac:dyDescent="0.3">
      <c r="A6" s="6" t="s">
        <v>188</v>
      </c>
      <c r="B6" s="6" t="s">
        <v>189</v>
      </c>
      <c r="C6" s="6" t="s">
        <v>184</v>
      </c>
      <c r="D6" s="6">
        <v>751</v>
      </c>
      <c r="E6" s="10">
        <v>5000</v>
      </c>
      <c r="F6" s="10">
        <v>39625</v>
      </c>
    </row>
    <row r="7" spans="1:6" x14ac:dyDescent="0.3">
      <c r="A7" s="6" t="s">
        <v>190</v>
      </c>
      <c r="B7" s="6" t="s">
        <v>191</v>
      </c>
      <c r="C7" s="6" t="s">
        <v>192</v>
      </c>
      <c r="D7" s="6">
        <v>754</v>
      </c>
      <c r="E7" s="10">
        <v>6000</v>
      </c>
      <c r="F7" s="10">
        <v>40500</v>
      </c>
    </row>
    <row r="8" spans="1:6" x14ac:dyDescent="0.3">
      <c r="A8" s="6" t="s">
        <v>193</v>
      </c>
      <c r="B8" s="6" t="s">
        <v>194</v>
      </c>
      <c r="C8" s="6" t="s">
        <v>192</v>
      </c>
      <c r="D8" s="6">
        <v>652</v>
      </c>
      <c r="E8" s="10">
        <v>6000</v>
      </c>
      <c r="F8" s="10">
        <v>35900</v>
      </c>
    </row>
    <row r="9" spans="1:6" x14ac:dyDescent="0.3">
      <c r="A9" s="6" t="s">
        <v>195</v>
      </c>
      <c r="B9" s="6" t="s">
        <v>196</v>
      </c>
      <c r="C9" s="6" t="s">
        <v>192</v>
      </c>
      <c r="D9" s="6">
        <v>518</v>
      </c>
      <c r="E9" s="10">
        <v>7000</v>
      </c>
      <c r="F9" s="10">
        <v>31750</v>
      </c>
    </row>
    <row r="10" spans="1:6" x14ac:dyDescent="0.3">
      <c r="A10" s="6" t="s">
        <v>197</v>
      </c>
      <c r="B10" s="6" t="s">
        <v>198</v>
      </c>
      <c r="C10" s="6" t="s">
        <v>187</v>
      </c>
      <c r="D10" s="6">
        <v>632</v>
      </c>
      <c r="E10" s="10">
        <v>5000</v>
      </c>
      <c r="F10" s="10">
        <v>33500</v>
      </c>
    </row>
    <row r="11" spans="1:6" x14ac:dyDescent="0.3">
      <c r="A11" s="6" t="s">
        <v>199</v>
      </c>
      <c r="B11" s="6" t="s">
        <v>200</v>
      </c>
      <c r="C11" s="6" t="s">
        <v>187</v>
      </c>
      <c r="D11" s="6">
        <v>850</v>
      </c>
      <c r="E11" s="10">
        <v>6000</v>
      </c>
      <c r="F11" s="10">
        <v>52525</v>
      </c>
    </row>
    <row r="12" spans="1:6" x14ac:dyDescent="0.3">
      <c r="A12" s="6" t="s">
        <v>201</v>
      </c>
      <c r="B12" s="6" t="s">
        <v>202</v>
      </c>
      <c r="C12" s="6" t="s">
        <v>184</v>
      </c>
      <c r="D12" s="6">
        <v>394</v>
      </c>
      <c r="E12" s="10">
        <v>6000</v>
      </c>
      <c r="F12" s="10">
        <v>24800</v>
      </c>
    </row>
    <row r="13" spans="1:6" x14ac:dyDescent="0.3">
      <c r="A13" s="6" t="s">
        <v>203</v>
      </c>
      <c r="B13" s="6" t="s">
        <v>204</v>
      </c>
      <c r="C13" s="6" t="s">
        <v>192</v>
      </c>
      <c r="D13" s="6">
        <v>908</v>
      </c>
      <c r="E13" s="10">
        <v>6000</v>
      </c>
      <c r="F13" s="10">
        <v>55300</v>
      </c>
    </row>
    <row r="16" spans="1:6" x14ac:dyDescent="0.3">
      <c r="A16" s="6" t="s">
        <v>178</v>
      </c>
      <c r="B16" s="6" t="s">
        <v>181</v>
      </c>
    </row>
    <row r="17" spans="1:6" x14ac:dyDescent="0.3">
      <c r="A17" s="6" t="s">
        <v>192</v>
      </c>
      <c r="B17" s="35" t="s">
        <v>239</v>
      </c>
    </row>
    <row r="20" spans="1:6" x14ac:dyDescent="0.3">
      <c r="A20" s="6" t="s">
        <v>176</v>
      </c>
      <c r="B20" s="6" t="s">
        <v>177</v>
      </c>
      <c r="C20" s="6" t="s">
        <v>178</v>
      </c>
      <c r="D20" s="6" t="s">
        <v>179</v>
      </c>
      <c r="E20" s="6" t="s">
        <v>180</v>
      </c>
      <c r="F20" s="6" t="s">
        <v>181</v>
      </c>
    </row>
    <row r="21" spans="1:6" x14ac:dyDescent="0.3">
      <c r="A21" s="6" t="s">
        <v>190</v>
      </c>
      <c r="B21" s="6" t="s">
        <v>191</v>
      </c>
      <c r="C21" s="6" t="s">
        <v>192</v>
      </c>
      <c r="D21" s="6">
        <v>754</v>
      </c>
      <c r="E21" s="10">
        <v>6000</v>
      </c>
      <c r="F21" s="10">
        <v>40500</v>
      </c>
    </row>
    <row r="22" spans="1:6" x14ac:dyDescent="0.3">
      <c r="A22" s="6" t="s">
        <v>203</v>
      </c>
      <c r="B22" s="6" t="s">
        <v>204</v>
      </c>
      <c r="C22" s="6" t="s">
        <v>192</v>
      </c>
      <c r="D22" s="6">
        <v>908</v>
      </c>
      <c r="E22" s="10">
        <v>6000</v>
      </c>
      <c r="F22" s="10">
        <v>55300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A2A0D-BF58-4B78-9054-492D50AA6702}">
  <dimension ref="A1:L11"/>
  <sheetViews>
    <sheetView workbookViewId="0">
      <selection activeCell="C4" sqref="C4:H10"/>
    </sheetView>
  </sheetViews>
  <sheetFormatPr defaultRowHeight="16.5" x14ac:dyDescent="0.3"/>
  <cols>
    <col min="3" max="3" width="12.625" customWidth="1"/>
    <col min="8" max="8" width="9.125" bestFit="1" customWidth="1"/>
    <col min="12" max="12" width="11.125" bestFit="1" customWidth="1"/>
  </cols>
  <sheetData>
    <row r="1" spans="1:12" ht="20.25" x14ac:dyDescent="0.3">
      <c r="A1" s="22" t="s">
        <v>70</v>
      </c>
      <c r="B1" s="22"/>
      <c r="C1" s="22"/>
      <c r="D1" s="22"/>
      <c r="E1" s="22"/>
      <c r="F1" s="22"/>
      <c r="G1" s="22"/>
      <c r="H1" s="22"/>
      <c r="I1" s="22"/>
    </row>
    <row r="3" spans="1:12" x14ac:dyDescent="0.3">
      <c r="A3" s="6" t="s">
        <v>48</v>
      </c>
      <c r="B3" s="6" t="s">
        <v>71</v>
      </c>
      <c r="C3" s="6" t="s">
        <v>72</v>
      </c>
      <c r="D3" s="6" t="s">
        <v>73</v>
      </c>
      <c r="E3" s="6" t="s">
        <v>74</v>
      </c>
      <c r="F3" s="6" t="s">
        <v>75</v>
      </c>
      <c r="G3" s="6" t="s">
        <v>68</v>
      </c>
      <c r="H3" s="6" t="s">
        <v>76</v>
      </c>
      <c r="I3" s="6" t="s">
        <v>69</v>
      </c>
    </row>
    <row r="4" spans="1:12" x14ac:dyDescent="0.3">
      <c r="A4" s="6" t="s">
        <v>77</v>
      </c>
      <c r="B4" s="6" t="s">
        <v>78</v>
      </c>
      <c r="C4" s="11">
        <v>45877</v>
      </c>
      <c r="D4" s="6">
        <v>25</v>
      </c>
      <c r="E4" s="6">
        <v>5</v>
      </c>
      <c r="F4" s="6">
        <v>1</v>
      </c>
      <c r="G4" s="6">
        <f>SUM(D4:E4)</f>
        <v>30</v>
      </c>
      <c r="H4" s="10">
        <f>E4*IF(B4="A",1000,IF(B4="B",2000,3000))</f>
        <v>5000</v>
      </c>
      <c r="I4" s="6">
        <f>_xlfn.RANK.EQ(G4,$G$4:$G$10)</f>
        <v>6</v>
      </c>
    </row>
    <row r="5" spans="1:12" x14ac:dyDescent="0.3">
      <c r="A5" s="6" t="s">
        <v>79</v>
      </c>
      <c r="B5" s="6" t="s">
        <v>80</v>
      </c>
      <c r="C5" s="11">
        <v>45859</v>
      </c>
      <c r="D5" s="6">
        <v>15</v>
      </c>
      <c r="E5" s="6">
        <v>20</v>
      </c>
      <c r="F5" s="6">
        <v>1</v>
      </c>
      <c r="G5" s="6">
        <f t="shared" ref="G5:G10" si="0">SUM(D5:E5)</f>
        <v>35</v>
      </c>
      <c r="H5" s="10">
        <f t="shared" ref="H5:H10" si="1">E5*IF(B5="A",1000,IF(B5="B",2000,3000))</f>
        <v>40000</v>
      </c>
      <c r="I5" s="6">
        <f t="shared" ref="I5:I10" si="2">_xlfn.RANK.EQ(G5,$G$4:$G$10)</f>
        <v>4</v>
      </c>
    </row>
    <row r="6" spans="1:12" x14ac:dyDescent="0.3">
      <c r="A6" s="6" t="s">
        <v>81</v>
      </c>
      <c r="B6" s="6" t="s">
        <v>80</v>
      </c>
      <c r="C6" s="11">
        <v>45901</v>
      </c>
      <c r="D6" s="6">
        <v>32</v>
      </c>
      <c r="E6" s="6">
        <v>9</v>
      </c>
      <c r="F6" s="6">
        <v>1</v>
      </c>
      <c r="G6" s="6">
        <f t="shared" si="0"/>
        <v>41</v>
      </c>
      <c r="H6" s="10">
        <f t="shared" si="1"/>
        <v>18000</v>
      </c>
      <c r="I6" s="6">
        <f t="shared" si="2"/>
        <v>3</v>
      </c>
    </row>
    <row r="7" spans="1:12" x14ac:dyDescent="0.3">
      <c r="A7" s="6" t="s">
        <v>82</v>
      </c>
      <c r="B7" s="6" t="s">
        <v>78</v>
      </c>
      <c r="C7" s="11">
        <v>45901</v>
      </c>
      <c r="D7" s="6">
        <v>22</v>
      </c>
      <c r="E7" s="6">
        <v>25</v>
      </c>
      <c r="F7" s="6">
        <v>1</v>
      </c>
      <c r="G7" s="6">
        <f t="shared" si="0"/>
        <v>47</v>
      </c>
      <c r="H7" s="10">
        <f t="shared" si="1"/>
        <v>25000</v>
      </c>
      <c r="I7" s="6">
        <f t="shared" si="2"/>
        <v>1</v>
      </c>
      <c r="L7" s="36">
        <f>DATE(2025,8,8)</f>
        <v>45877</v>
      </c>
    </row>
    <row r="8" spans="1:12" x14ac:dyDescent="0.3">
      <c r="A8" s="6" t="s">
        <v>83</v>
      </c>
      <c r="B8" s="6" t="s">
        <v>80</v>
      </c>
      <c r="C8" s="11">
        <v>45902</v>
      </c>
      <c r="D8" s="6">
        <v>18</v>
      </c>
      <c r="E8" s="6">
        <v>5</v>
      </c>
      <c r="F8" s="6">
        <v>1</v>
      </c>
      <c r="G8" s="6">
        <f t="shared" si="0"/>
        <v>23</v>
      </c>
      <c r="H8" s="10">
        <f t="shared" si="1"/>
        <v>10000</v>
      </c>
      <c r="I8" s="6">
        <f t="shared" si="2"/>
        <v>7</v>
      </c>
      <c r="L8" s="36">
        <v>45869</v>
      </c>
    </row>
    <row r="9" spans="1:12" x14ac:dyDescent="0.3">
      <c r="A9" s="6" t="s">
        <v>84</v>
      </c>
      <c r="B9" s="6" t="s">
        <v>78</v>
      </c>
      <c r="C9" s="11">
        <v>45718</v>
      </c>
      <c r="D9" s="6">
        <v>15</v>
      </c>
      <c r="E9" s="6">
        <v>18</v>
      </c>
      <c r="F9" s="6">
        <v>1</v>
      </c>
      <c r="G9" s="6">
        <f t="shared" si="0"/>
        <v>33</v>
      </c>
      <c r="H9" s="10">
        <f t="shared" si="1"/>
        <v>18000</v>
      </c>
      <c r="I9" s="6">
        <f t="shared" si="2"/>
        <v>5</v>
      </c>
    </row>
    <row r="10" spans="1:12" x14ac:dyDescent="0.3">
      <c r="A10" s="6" t="s">
        <v>85</v>
      </c>
      <c r="B10" s="6" t="s">
        <v>86</v>
      </c>
      <c r="C10" s="11">
        <v>45698</v>
      </c>
      <c r="D10" s="6">
        <v>25</v>
      </c>
      <c r="E10" s="6">
        <v>19</v>
      </c>
      <c r="F10" s="6">
        <v>1</v>
      </c>
      <c r="G10" s="6">
        <f t="shared" si="0"/>
        <v>44</v>
      </c>
      <c r="H10" s="10">
        <f t="shared" si="1"/>
        <v>57000</v>
      </c>
      <c r="I10" s="6">
        <f t="shared" si="2"/>
        <v>2</v>
      </c>
    </row>
    <row r="11" spans="1:12" x14ac:dyDescent="0.3">
      <c r="A11" s="23" t="s">
        <v>87</v>
      </c>
      <c r="B11" s="24"/>
      <c r="C11" s="25"/>
      <c r="D11" s="6">
        <f>SUM(D4:D10)</f>
        <v>152</v>
      </c>
      <c r="E11" s="6">
        <f t="shared" ref="E11:H11" si="3">SUM(E4:E10)</f>
        <v>101</v>
      </c>
      <c r="F11" s="6">
        <f t="shared" si="3"/>
        <v>7</v>
      </c>
      <c r="G11" s="6">
        <f t="shared" si="3"/>
        <v>253</v>
      </c>
      <c r="H11" s="12">
        <f t="shared" si="3"/>
        <v>173000</v>
      </c>
      <c r="I11" s="13"/>
    </row>
  </sheetData>
  <mergeCells count="2">
    <mergeCell ref="A1:I1"/>
    <mergeCell ref="A11:C11"/>
  </mergeCells>
  <phoneticPr fontId="1" type="noConversion"/>
  <conditionalFormatting sqref="C4:H10">
    <cfRule type="expression" dxfId="0" priority="1">
      <formula>$C4&lt;DATE(2025,7,31)</formula>
    </cfRule>
  </conditionalFormatting>
  <pageMargins left="0.7" right="0.7" top="0.75" bottom="0.75" header="0.3" footer="0.3"/>
  <ignoredErrors>
    <ignoredError sqref="G4:G1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ACA5E-1DDB-4286-8A4A-50DD88C76BE2}">
  <dimension ref="A1:J32"/>
  <sheetViews>
    <sheetView tabSelected="1" workbookViewId="0">
      <selection activeCell="J17" sqref="J17"/>
    </sheetView>
  </sheetViews>
  <sheetFormatPr defaultRowHeight="16.5" x14ac:dyDescent="0.3"/>
  <cols>
    <col min="4" max="4" width="12.375" bestFit="1" customWidth="1"/>
    <col min="6" max="6" width="12.375" bestFit="1" customWidth="1"/>
    <col min="7" max="7" width="9.625" customWidth="1"/>
    <col min="8" max="8" width="10.625" bestFit="1" customWidth="1"/>
    <col min="10" max="10" width="10.625" bestFit="1" customWidth="1"/>
  </cols>
  <sheetData>
    <row r="1" spans="1:10" x14ac:dyDescent="0.3">
      <c r="A1" s="4" t="s">
        <v>206</v>
      </c>
      <c r="B1" s="5" t="s">
        <v>2</v>
      </c>
    </row>
    <row r="2" spans="1:10" x14ac:dyDescent="0.3">
      <c r="A2" s="6" t="s">
        <v>205</v>
      </c>
      <c r="B2" s="6" t="s">
        <v>4</v>
      </c>
      <c r="C2" s="6" t="s">
        <v>5</v>
      </c>
      <c r="D2" s="6" t="s">
        <v>6</v>
      </c>
      <c r="E2" s="6" t="s">
        <v>7</v>
      </c>
      <c r="F2" s="7" t="s">
        <v>8</v>
      </c>
    </row>
    <row r="3" spans="1:10" x14ac:dyDescent="0.3">
      <c r="A3" s="6" t="s">
        <v>9</v>
      </c>
      <c r="B3" s="6">
        <v>72</v>
      </c>
      <c r="C3" s="6">
        <v>78</v>
      </c>
      <c r="D3" s="6">
        <v>80</v>
      </c>
      <c r="E3" s="18">
        <f>AVERAGE(B3:D3)</f>
        <v>76.666666666666671</v>
      </c>
      <c r="F3" s="17" cm="1">
        <f t="array" ref="F3">_xlfn.IFS(_xlfn.RANK.EQ(D3,$D$3:$D$7,0)=1,100%,_xlfn.RANK.EQ(D3,$D$3:$D$7,0)=2,50%,_xlfn.RANK.EQ(D3,$D$3:$D$7,0),10%)</f>
        <v>0.1</v>
      </c>
    </row>
    <row r="4" spans="1:10" x14ac:dyDescent="0.3">
      <c r="A4" s="6" t="s">
        <v>10</v>
      </c>
      <c r="B4" s="6">
        <v>88</v>
      </c>
      <c r="C4" s="6">
        <v>90</v>
      </c>
      <c r="D4" s="6">
        <v>78</v>
      </c>
      <c r="E4" s="18">
        <f t="shared" ref="E4:E7" si="0">AVERAGE(B4:D4)</f>
        <v>85.333333333333329</v>
      </c>
      <c r="F4" s="17" cm="1">
        <f t="array" ref="F4">_xlfn.IFS(_xlfn.RANK.EQ(D4,$D$3:$D$7,0)=1,100%,_xlfn.RANK.EQ(D4,$D$3:$D$7,0)=2,50%,_xlfn.RANK.EQ(D4,$D$3:$D$7,0),10%)</f>
        <v>0.1</v>
      </c>
    </row>
    <row r="5" spans="1:10" x14ac:dyDescent="0.3">
      <c r="A5" s="6" t="s">
        <v>11</v>
      </c>
      <c r="B5" s="6">
        <v>100</v>
      </c>
      <c r="C5" s="6">
        <v>90</v>
      </c>
      <c r="D5" s="6">
        <v>96</v>
      </c>
      <c r="E5" s="18">
        <f t="shared" si="0"/>
        <v>95.333333333333329</v>
      </c>
      <c r="F5" s="17" cm="1">
        <f t="array" ref="F5">_xlfn.IFS(_xlfn.RANK.EQ(D5,$D$3:$D$7,0)=1,100%,_xlfn.RANK.EQ(D5,$D$3:$D$7,0)=2,50%,_xlfn.RANK.EQ(D5,$D$3:$D$7,0),10%)</f>
        <v>1</v>
      </c>
    </row>
    <row r="6" spans="1:10" x14ac:dyDescent="0.3">
      <c r="A6" s="6" t="s">
        <v>12</v>
      </c>
      <c r="B6" s="6">
        <v>76</v>
      </c>
      <c r="C6" s="6">
        <v>72</v>
      </c>
      <c r="D6" s="6">
        <v>70</v>
      </c>
      <c r="E6" s="18">
        <f t="shared" si="0"/>
        <v>72.666666666666671</v>
      </c>
      <c r="F6" s="17" cm="1">
        <f t="array" ref="F6">_xlfn.IFS(_xlfn.RANK.EQ(D6,$D$3:$D$7,0)=1,100%,_xlfn.RANK.EQ(D6,$D$3:$D$7,0)=2,50%,_xlfn.RANK.EQ(D6,$D$3:$D$7,0),10%)</f>
        <v>0.1</v>
      </c>
    </row>
    <row r="7" spans="1:10" x14ac:dyDescent="0.3">
      <c r="A7" s="6" t="s">
        <v>13</v>
      </c>
      <c r="B7" s="6">
        <v>78</v>
      </c>
      <c r="C7" s="6">
        <v>84</v>
      </c>
      <c r="D7" s="6">
        <v>82</v>
      </c>
      <c r="E7" s="18">
        <f t="shared" si="0"/>
        <v>81.333333333333329</v>
      </c>
      <c r="F7" s="17" cm="1">
        <f t="array" ref="F7">_xlfn.IFS(_xlfn.RANK.EQ(D7,$D$3:$D$7,0)=1,100%,_xlfn.RANK.EQ(D7,$D$3:$D$7,0)=2,50%,_xlfn.RANK.EQ(D7,$D$3:$D$7,0),10%)</f>
        <v>0.5</v>
      </c>
    </row>
    <row r="9" spans="1:10" x14ac:dyDescent="0.3">
      <c r="A9" s="4" t="s">
        <v>14</v>
      </c>
      <c r="B9" s="5" t="s">
        <v>15</v>
      </c>
      <c r="F9" s="4" t="s">
        <v>30</v>
      </c>
      <c r="G9" s="5" t="s">
        <v>31</v>
      </c>
    </row>
    <row r="10" spans="1:10" x14ac:dyDescent="0.3">
      <c r="A10" s="6" t="s">
        <v>16</v>
      </c>
      <c r="B10" s="6" t="s">
        <v>17</v>
      </c>
      <c r="C10" s="6" t="s">
        <v>18</v>
      </c>
      <c r="D10" s="7" t="s">
        <v>19</v>
      </c>
      <c r="F10" s="6" t="s">
        <v>207</v>
      </c>
      <c r="G10" s="6" t="s">
        <v>32</v>
      </c>
      <c r="H10" s="6" t="s">
        <v>33</v>
      </c>
      <c r="I10" s="6" t="s">
        <v>34</v>
      </c>
      <c r="J10" s="6" t="s">
        <v>35</v>
      </c>
    </row>
    <row r="11" spans="1:10" x14ac:dyDescent="0.3">
      <c r="A11" s="6">
        <v>1</v>
      </c>
      <c r="B11" s="6" t="s">
        <v>20</v>
      </c>
      <c r="C11" s="6">
        <v>8</v>
      </c>
      <c r="D11" s="6" t="str">
        <f>IFERROR(HLOOKUP(C11,$B$19:$D$20,2,1),"참여횟수미달")</f>
        <v>소극적</v>
      </c>
      <c r="F11" s="6" t="s">
        <v>36</v>
      </c>
      <c r="G11" s="6">
        <v>15</v>
      </c>
      <c r="H11" s="10">
        <v>2550000</v>
      </c>
      <c r="I11" s="9">
        <v>0.15</v>
      </c>
      <c r="J11" s="10">
        <v>3060000</v>
      </c>
    </row>
    <row r="12" spans="1:10" x14ac:dyDescent="0.3">
      <c r="A12" s="6">
        <v>2</v>
      </c>
      <c r="B12" s="6" t="s">
        <v>22</v>
      </c>
      <c r="C12" s="6">
        <v>12</v>
      </c>
      <c r="D12" s="6" t="str">
        <f t="shared" ref="D12:D17" si="1">IFERROR(HLOOKUP(C12,$B$19:$D$20,2,1),"참여횟수미달")</f>
        <v>보통</v>
      </c>
      <c r="F12" s="6" t="s">
        <v>37</v>
      </c>
      <c r="G12" s="6">
        <v>9</v>
      </c>
      <c r="H12" s="10">
        <v>1500000</v>
      </c>
      <c r="I12" s="9">
        <v>0.1</v>
      </c>
      <c r="J12" s="10">
        <v>1725000</v>
      </c>
    </row>
    <row r="13" spans="1:10" x14ac:dyDescent="0.3">
      <c r="A13" s="6">
        <v>3</v>
      </c>
      <c r="B13" s="6" t="s">
        <v>24</v>
      </c>
      <c r="C13" s="6">
        <v>18</v>
      </c>
      <c r="D13" s="6" t="str">
        <f t="shared" si="1"/>
        <v>적극적</v>
      </c>
      <c r="F13" s="6" t="s">
        <v>38</v>
      </c>
      <c r="G13" s="6">
        <v>10</v>
      </c>
      <c r="H13" s="10">
        <v>2000000</v>
      </c>
      <c r="I13" s="9">
        <v>0.12</v>
      </c>
      <c r="J13" s="10">
        <v>2340000</v>
      </c>
    </row>
    <row r="14" spans="1:10" x14ac:dyDescent="0.3">
      <c r="A14" s="6">
        <v>4</v>
      </c>
      <c r="B14" s="6" t="s">
        <v>26</v>
      </c>
      <c r="C14" s="6">
        <v>17</v>
      </c>
      <c r="D14" s="6" t="str">
        <f t="shared" si="1"/>
        <v>적극적</v>
      </c>
      <c r="F14" s="6" t="s">
        <v>39</v>
      </c>
      <c r="G14" s="6">
        <v>8</v>
      </c>
      <c r="H14" s="10">
        <v>2200000</v>
      </c>
      <c r="I14" s="9">
        <v>0.1</v>
      </c>
      <c r="J14" s="10">
        <v>2530000</v>
      </c>
    </row>
    <row r="15" spans="1:10" x14ac:dyDescent="0.3">
      <c r="A15" s="6">
        <v>5</v>
      </c>
      <c r="B15" s="6" t="s">
        <v>27</v>
      </c>
      <c r="C15" s="6">
        <v>4</v>
      </c>
      <c r="D15" s="6" t="str">
        <f t="shared" si="1"/>
        <v>참여횟수미달</v>
      </c>
      <c r="F15" s="6" t="s">
        <v>40</v>
      </c>
      <c r="G15" s="6">
        <v>4</v>
      </c>
      <c r="H15" s="10">
        <v>1300000</v>
      </c>
      <c r="I15" s="9">
        <v>7.0000000000000007E-2</v>
      </c>
      <c r="J15" s="10">
        <v>1456000</v>
      </c>
    </row>
    <row r="16" spans="1:10" x14ac:dyDescent="0.3">
      <c r="A16" s="6">
        <v>6</v>
      </c>
      <c r="B16" s="6" t="s">
        <v>28</v>
      </c>
      <c r="C16" s="6">
        <v>11</v>
      </c>
      <c r="D16" s="6" t="str">
        <f t="shared" si="1"/>
        <v>보통</v>
      </c>
    </row>
    <row r="17" spans="1:10" x14ac:dyDescent="0.3">
      <c r="A17" s="6">
        <v>7</v>
      </c>
      <c r="B17" s="6" t="s">
        <v>29</v>
      </c>
      <c r="C17" s="6">
        <v>13</v>
      </c>
      <c r="D17" s="6" t="str">
        <f t="shared" si="1"/>
        <v>보통</v>
      </c>
      <c r="I17" s="7" t="s">
        <v>41</v>
      </c>
      <c r="J17" s="10"/>
    </row>
    <row r="18" spans="1:10" x14ac:dyDescent="0.3">
      <c r="A18" s="26" t="s">
        <v>42</v>
      </c>
      <c r="B18" s="26"/>
      <c r="C18" s="26"/>
      <c r="D18" s="26"/>
    </row>
    <row r="19" spans="1:10" x14ac:dyDescent="0.3">
      <c r="A19" s="6" t="s">
        <v>18</v>
      </c>
      <c r="B19" s="6">
        <v>5</v>
      </c>
      <c r="C19" s="6">
        <v>10</v>
      </c>
      <c r="D19" s="6">
        <v>15</v>
      </c>
    </row>
    <row r="20" spans="1:10" x14ac:dyDescent="0.3">
      <c r="A20" s="6" t="s">
        <v>19</v>
      </c>
      <c r="B20" s="6" t="s">
        <v>21</v>
      </c>
      <c r="C20" s="6" t="s">
        <v>23</v>
      </c>
      <c r="D20" s="6" t="s">
        <v>25</v>
      </c>
    </row>
    <row r="22" spans="1:10" x14ac:dyDescent="0.3">
      <c r="A22" s="4" t="s">
        <v>222</v>
      </c>
      <c r="B22" s="5" t="s">
        <v>223</v>
      </c>
      <c r="F22" s="4" t="s">
        <v>43</v>
      </c>
      <c r="G22" s="5" t="s">
        <v>218</v>
      </c>
    </row>
    <row r="23" spans="1:10" x14ac:dyDescent="0.3">
      <c r="A23" s="6" t="s">
        <v>224</v>
      </c>
      <c r="B23" s="6" t="s">
        <v>225</v>
      </c>
      <c r="C23" s="6" t="s">
        <v>226</v>
      </c>
      <c r="D23" s="7" t="s">
        <v>227</v>
      </c>
      <c r="F23" s="6" t="s">
        <v>208</v>
      </c>
      <c r="G23" s="6" t="s">
        <v>209</v>
      </c>
      <c r="H23" s="6" t="s">
        <v>210</v>
      </c>
      <c r="I23" s="7" t="s">
        <v>219</v>
      </c>
    </row>
    <row r="24" spans="1:10" x14ac:dyDescent="0.3">
      <c r="A24" s="20" t="s">
        <v>228</v>
      </c>
      <c r="B24" s="21">
        <v>3.1</v>
      </c>
      <c r="C24" s="21">
        <v>3</v>
      </c>
      <c r="D24" s="21" t="str">
        <f>CHOOSE(INT(AVERAGE(B24:C24)),"D","C","B","A")</f>
        <v>B</v>
      </c>
      <c r="F24" s="6" t="s">
        <v>211</v>
      </c>
      <c r="G24" s="19">
        <v>1452</v>
      </c>
      <c r="H24" s="19">
        <v>1614</v>
      </c>
      <c r="I24" s="19" t="str" cm="1">
        <f t="array" ref="I24">_xlfn.SWITCH(MID(F24,3,1),"k","키보드","m","마우스",MID(F24,3,1),"기타")</f>
        <v>마우스</v>
      </c>
    </row>
    <row r="25" spans="1:10" x14ac:dyDescent="0.3">
      <c r="A25" s="20" t="s">
        <v>229</v>
      </c>
      <c r="B25" s="21">
        <v>2.8</v>
      </c>
      <c r="C25" s="21">
        <v>3.1</v>
      </c>
      <c r="D25" s="21" t="str">
        <f t="shared" ref="D25:D32" si="2">CHOOSE(INT(AVERAGE(B25:C25)),"D","C","B","A")</f>
        <v>C</v>
      </c>
      <c r="F25" s="6" t="s">
        <v>212</v>
      </c>
      <c r="G25" s="19">
        <v>1647</v>
      </c>
      <c r="H25" s="19">
        <v>1541</v>
      </c>
      <c r="I25" s="19" t="str" cm="1">
        <f t="array" ref="I25">_xlfn.SWITCH(MID(F25,3,1),"k","키보드","m","마우스",MID(F25,3,1),"기타")</f>
        <v>기타</v>
      </c>
    </row>
    <row r="26" spans="1:10" x14ac:dyDescent="0.3">
      <c r="A26" s="20" t="s">
        <v>230</v>
      </c>
      <c r="B26" s="21">
        <v>4.0999999999999996</v>
      </c>
      <c r="C26" s="21">
        <v>4.2</v>
      </c>
      <c r="D26" s="21" t="str">
        <f t="shared" si="2"/>
        <v>A</v>
      </c>
      <c r="F26" s="6" t="s">
        <v>213</v>
      </c>
      <c r="G26" s="19">
        <v>1328</v>
      </c>
      <c r="H26" s="19">
        <v>1475</v>
      </c>
      <c r="I26" s="19" t="str" cm="1">
        <f t="array" ref="I26">_xlfn.SWITCH(MID(F26,3,1),"k","키보드","m","마우스",MID(F26,3,1),"기타")</f>
        <v>키보드</v>
      </c>
    </row>
    <row r="27" spans="1:10" x14ac:dyDescent="0.3">
      <c r="A27" s="20" t="s">
        <v>231</v>
      </c>
      <c r="B27" s="21">
        <v>3.5</v>
      </c>
      <c r="C27" s="21">
        <v>3.4</v>
      </c>
      <c r="D27" s="21" t="str">
        <f t="shared" si="2"/>
        <v>B</v>
      </c>
      <c r="F27" s="6" t="s">
        <v>220</v>
      </c>
      <c r="G27" s="19">
        <v>1601</v>
      </c>
      <c r="H27" s="19">
        <v>1513</v>
      </c>
      <c r="I27" s="19" t="str" cm="1">
        <f t="array" ref="I27">_xlfn.SWITCH(MID(F27,3,1),"k","키보드","m","마우스",MID(F27,3,1),"기타")</f>
        <v>기타</v>
      </c>
    </row>
    <row r="28" spans="1:10" x14ac:dyDescent="0.3">
      <c r="A28" s="20" t="s">
        <v>232</v>
      </c>
      <c r="B28" s="21">
        <v>3</v>
      </c>
      <c r="C28" s="21">
        <v>2.8</v>
      </c>
      <c r="D28" s="21" t="str">
        <f t="shared" si="2"/>
        <v>C</v>
      </c>
      <c r="F28" s="6" t="s">
        <v>214</v>
      </c>
      <c r="G28" s="19">
        <v>1683</v>
      </c>
      <c r="H28" s="19">
        <v>1457</v>
      </c>
      <c r="I28" s="19" t="str" cm="1">
        <f t="array" ref="I28">_xlfn.SWITCH(MID(F28,3,1),"k","키보드","m","마우스",MID(F28,3,1),"기타")</f>
        <v>마우스</v>
      </c>
    </row>
    <row r="29" spans="1:10" x14ac:dyDescent="0.3">
      <c r="A29" s="20" t="s">
        <v>233</v>
      </c>
      <c r="B29" s="21">
        <v>1.5</v>
      </c>
      <c r="C29" s="21">
        <v>1.4</v>
      </c>
      <c r="D29" s="21" t="str">
        <f t="shared" si="2"/>
        <v>D</v>
      </c>
      <c r="F29" s="6" t="s">
        <v>215</v>
      </c>
      <c r="G29" s="19">
        <v>1724</v>
      </c>
      <c r="H29" s="19">
        <v>1919</v>
      </c>
      <c r="I29" s="19" t="str" cm="1">
        <f t="array" ref="I29">_xlfn.SWITCH(MID(F29,3,1),"k","키보드","m","마우스",MID(F29,3,1),"기타")</f>
        <v>키보드</v>
      </c>
    </row>
    <row r="30" spans="1:10" x14ac:dyDescent="0.3">
      <c r="A30" s="20" t="s">
        <v>234</v>
      </c>
      <c r="B30" s="21">
        <v>4.2</v>
      </c>
      <c r="C30" s="21">
        <v>4.2</v>
      </c>
      <c r="D30" s="21" t="str">
        <f t="shared" si="2"/>
        <v>A</v>
      </c>
      <c r="F30" s="6" t="s">
        <v>216</v>
      </c>
      <c r="G30" s="19">
        <v>1399</v>
      </c>
      <c r="H30" s="19">
        <v>1555</v>
      </c>
      <c r="I30" s="19" t="str" cm="1">
        <f t="array" ref="I30">_xlfn.SWITCH(MID(F30,3,1),"k","키보드","m","마우스",MID(F30,3,1),"기타")</f>
        <v>마우스</v>
      </c>
    </row>
    <row r="31" spans="1:10" x14ac:dyDescent="0.3">
      <c r="A31" s="20" t="s">
        <v>235</v>
      </c>
      <c r="B31" s="21">
        <v>3.9</v>
      </c>
      <c r="C31" s="21">
        <v>3.7</v>
      </c>
      <c r="D31" s="21" t="str">
        <f t="shared" si="2"/>
        <v>B</v>
      </c>
      <c r="F31" s="6" t="s">
        <v>221</v>
      </c>
      <c r="G31" s="19">
        <v>1482</v>
      </c>
      <c r="H31" s="19">
        <v>1686</v>
      </c>
      <c r="I31" s="19" t="str" cm="1">
        <f t="array" ref="I31">_xlfn.SWITCH(MID(F31,3,1),"k","키보드","m","마우스",MID(F31,3,1),"기타")</f>
        <v>기타</v>
      </c>
    </row>
    <row r="32" spans="1:10" x14ac:dyDescent="0.3">
      <c r="A32" s="20" t="s">
        <v>236</v>
      </c>
      <c r="B32" s="21">
        <v>4</v>
      </c>
      <c r="C32" s="21">
        <v>4.0999999999999996</v>
      </c>
      <c r="D32" s="21" t="str">
        <f t="shared" si="2"/>
        <v>A</v>
      </c>
      <c r="F32" s="6" t="s">
        <v>217</v>
      </c>
      <c r="G32" s="19">
        <v>1536</v>
      </c>
      <c r="H32" s="19">
        <v>1708</v>
      </c>
      <c r="I32" s="19" t="str" cm="1">
        <f t="array" ref="I32">_xlfn.SWITCH(MID(F32,3,1),"k","키보드","m","마우스",MID(F32,3,1),"기타")</f>
        <v>키보드</v>
      </c>
    </row>
  </sheetData>
  <mergeCells count="1">
    <mergeCell ref="A18:D18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workbookViewId="0">
      <selection activeCell="F23" sqref="F23"/>
    </sheetView>
  </sheetViews>
  <sheetFormatPr defaultRowHeight="16.5" outlineLevelRow="3" x14ac:dyDescent="0.3"/>
  <cols>
    <col min="3" max="3" width="13.125" bestFit="1" customWidth="1"/>
  </cols>
  <sheetData>
    <row r="1" spans="1:8" ht="20.25" x14ac:dyDescent="0.3">
      <c r="A1" s="22" t="s">
        <v>88</v>
      </c>
      <c r="B1" s="22"/>
      <c r="C1" s="22"/>
      <c r="D1" s="22"/>
      <c r="E1" s="22"/>
      <c r="F1" s="22"/>
      <c r="G1" s="22"/>
      <c r="H1" s="22"/>
    </row>
    <row r="3" spans="1:8" x14ac:dyDescent="0.3">
      <c r="A3" s="6" t="s">
        <v>3</v>
      </c>
      <c r="B3" s="6" t="s">
        <v>89</v>
      </c>
      <c r="C3" s="6" t="s">
        <v>90</v>
      </c>
      <c r="D3" s="6" t="s">
        <v>47</v>
      </c>
      <c r="E3" s="6" t="s">
        <v>91</v>
      </c>
      <c r="F3" s="6" t="s">
        <v>92</v>
      </c>
      <c r="G3" s="6" t="s">
        <v>93</v>
      </c>
      <c r="H3" s="6" t="s">
        <v>94</v>
      </c>
    </row>
    <row r="4" spans="1:8" outlineLevel="3" x14ac:dyDescent="0.3">
      <c r="A4" s="6" t="s">
        <v>113</v>
      </c>
      <c r="B4" s="6" t="s">
        <v>114</v>
      </c>
      <c r="C4" s="6" t="s">
        <v>101</v>
      </c>
      <c r="D4" s="6" t="s">
        <v>107</v>
      </c>
      <c r="E4" s="6">
        <v>80</v>
      </c>
      <c r="F4" s="6">
        <v>75</v>
      </c>
      <c r="G4" s="6">
        <v>86</v>
      </c>
      <c r="H4" s="6">
        <v>85</v>
      </c>
    </row>
    <row r="5" spans="1:8" outlineLevel="3" x14ac:dyDescent="0.3">
      <c r="A5" s="6" t="s">
        <v>99</v>
      </c>
      <c r="B5" s="6" t="s">
        <v>100</v>
      </c>
      <c r="C5" s="6" t="s">
        <v>101</v>
      </c>
      <c r="D5" s="6" t="s">
        <v>98</v>
      </c>
      <c r="E5" s="6">
        <v>75</v>
      </c>
      <c r="F5" s="6">
        <v>85</v>
      </c>
      <c r="G5" s="6">
        <v>88</v>
      </c>
      <c r="H5" s="6">
        <v>92</v>
      </c>
    </row>
    <row r="6" spans="1:8" outlineLevel="2" x14ac:dyDescent="0.3">
      <c r="A6" s="6"/>
      <c r="B6" s="6"/>
      <c r="C6" s="37" t="s">
        <v>245</v>
      </c>
      <c r="D6" s="6">
        <f>SUBTOTAL(4,D4:D5)</f>
        <v>0</v>
      </c>
      <c r="E6" s="6"/>
      <c r="F6" s="6"/>
      <c r="G6" s="6"/>
      <c r="H6" s="6"/>
    </row>
    <row r="7" spans="1:8" outlineLevel="1" x14ac:dyDescent="0.3">
      <c r="A7" s="6"/>
      <c r="B7" s="6"/>
      <c r="C7" s="37" t="s">
        <v>240</v>
      </c>
      <c r="D7" s="6"/>
      <c r="E7" s="18">
        <f>SUBTOTAL(1,E4:E5)</f>
        <v>77.5</v>
      </c>
      <c r="F7" s="18">
        <f>SUBTOTAL(1,F4:F5)</f>
        <v>80</v>
      </c>
      <c r="G7" s="18">
        <f>SUBTOTAL(1,G4:G5)</f>
        <v>87</v>
      </c>
      <c r="H7" s="18">
        <f>SUBTOTAL(1,H4:H5)</f>
        <v>88.5</v>
      </c>
    </row>
    <row r="8" spans="1:8" outlineLevel="3" x14ac:dyDescent="0.3">
      <c r="A8" s="6" t="s">
        <v>102</v>
      </c>
      <c r="B8" s="6" t="s">
        <v>103</v>
      </c>
      <c r="C8" s="6" t="s">
        <v>104</v>
      </c>
      <c r="D8" s="6" t="s">
        <v>98</v>
      </c>
      <c r="E8" s="6">
        <v>45</v>
      </c>
      <c r="F8" s="6">
        <v>76</v>
      </c>
      <c r="G8" s="6">
        <v>55</v>
      </c>
      <c r="H8" s="6">
        <v>96</v>
      </c>
    </row>
    <row r="9" spans="1:8" outlineLevel="3" x14ac:dyDescent="0.3">
      <c r="A9" s="6" t="s">
        <v>108</v>
      </c>
      <c r="B9" s="6" t="s">
        <v>109</v>
      </c>
      <c r="C9" s="6" t="s">
        <v>104</v>
      </c>
      <c r="D9" s="6" t="s">
        <v>98</v>
      </c>
      <c r="E9" s="6">
        <v>80</v>
      </c>
      <c r="F9" s="6">
        <v>93</v>
      </c>
      <c r="G9" s="6">
        <v>86</v>
      </c>
      <c r="H9" s="6">
        <v>90</v>
      </c>
    </row>
    <row r="10" spans="1:8" outlineLevel="3" x14ac:dyDescent="0.3">
      <c r="A10" s="6" t="s">
        <v>117</v>
      </c>
      <c r="B10" s="6" t="s">
        <v>118</v>
      </c>
      <c r="C10" s="6" t="s">
        <v>104</v>
      </c>
      <c r="D10" s="6" t="s">
        <v>98</v>
      </c>
      <c r="E10" s="6">
        <v>75</v>
      </c>
      <c r="F10" s="6">
        <v>58</v>
      </c>
      <c r="G10" s="6">
        <v>95</v>
      </c>
      <c r="H10" s="6">
        <v>92</v>
      </c>
    </row>
    <row r="11" spans="1:8" outlineLevel="2" x14ac:dyDescent="0.3">
      <c r="A11" s="6"/>
      <c r="B11" s="6"/>
      <c r="C11" s="37" t="s">
        <v>246</v>
      </c>
      <c r="D11" s="6">
        <f>SUBTOTAL(4,D8:D10)</f>
        <v>0</v>
      </c>
      <c r="E11" s="6"/>
      <c r="F11" s="6"/>
      <c r="G11" s="6"/>
      <c r="H11" s="6"/>
    </row>
    <row r="12" spans="1:8" outlineLevel="1" x14ac:dyDescent="0.3">
      <c r="A12" s="6"/>
      <c r="B12" s="6"/>
      <c r="C12" s="37" t="s">
        <v>241</v>
      </c>
      <c r="D12" s="6"/>
      <c r="E12" s="18">
        <f>SUBTOTAL(1,E8:E10)</f>
        <v>66.666666666666671</v>
      </c>
      <c r="F12" s="18">
        <f>SUBTOTAL(1,F8:F10)</f>
        <v>75.666666666666671</v>
      </c>
      <c r="G12" s="18">
        <f>SUBTOTAL(1,G8:G10)</f>
        <v>78.666666666666671</v>
      </c>
      <c r="H12" s="18">
        <f>SUBTOTAL(1,H8:H10)</f>
        <v>92.666666666666671</v>
      </c>
    </row>
    <row r="13" spans="1:8" outlineLevel="3" x14ac:dyDescent="0.3">
      <c r="A13" s="6" t="s">
        <v>105</v>
      </c>
      <c r="B13" s="6" t="s">
        <v>106</v>
      </c>
      <c r="C13" s="6" t="s">
        <v>97</v>
      </c>
      <c r="D13" s="6" t="s">
        <v>107</v>
      </c>
      <c r="E13" s="6">
        <v>99</v>
      </c>
      <c r="F13" s="6">
        <v>97</v>
      </c>
      <c r="G13" s="6">
        <v>90</v>
      </c>
      <c r="H13" s="6">
        <v>88</v>
      </c>
    </row>
    <row r="14" spans="1:8" outlineLevel="3" x14ac:dyDescent="0.3">
      <c r="A14" s="6" t="s">
        <v>95</v>
      </c>
      <c r="B14" s="6" t="s">
        <v>96</v>
      </c>
      <c r="C14" s="6" t="s">
        <v>97</v>
      </c>
      <c r="D14" s="6" t="s">
        <v>98</v>
      </c>
      <c r="E14" s="6">
        <v>88</v>
      </c>
      <c r="F14" s="6">
        <v>92</v>
      </c>
      <c r="G14" s="6">
        <v>80</v>
      </c>
      <c r="H14" s="6">
        <v>90</v>
      </c>
    </row>
    <row r="15" spans="1:8" outlineLevel="2" x14ac:dyDescent="0.3">
      <c r="A15" s="6"/>
      <c r="B15" s="6"/>
      <c r="C15" s="37" t="s">
        <v>247</v>
      </c>
      <c r="D15" s="6">
        <f>SUBTOTAL(4,D13:D14)</f>
        <v>0</v>
      </c>
      <c r="E15" s="6"/>
      <c r="F15" s="6"/>
      <c r="G15" s="6"/>
      <c r="H15" s="6"/>
    </row>
    <row r="16" spans="1:8" outlineLevel="1" x14ac:dyDescent="0.3">
      <c r="A16" s="6"/>
      <c r="B16" s="6"/>
      <c r="C16" s="37" t="s">
        <v>242</v>
      </c>
      <c r="D16" s="6"/>
      <c r="E16" s="18">
        <f>SUBTOTAL(1,E13:E14)</f>
        <v>93.5</v>
      </c>
      <c r="F16" s="18">
        <f>SUBTOTAL(1,F13:F14)</f>
        <v>94.5</v>
      </c>
      <c r="G16" s="18">
        <f>SUBTOTAL(1,G13:G14)</f>
        <v>85</v>
      </c>
      <c r="H16" s="18">
        <f>SUBTOTAL(1,H13:H14)</f>
        <v>89</v>
      </c>
    </row>
    <row r="17" spans="1:8" outlineLevel="3" x14ac:dyDescent="0.3">
      <c r="A17" s="6" t="s">
        <v>110</v>
      </c>
      <c r="B17" s="6" t="s">
        <v>111</v>
      </c>
      <c r="C17" s="6" t="s">
        <v>112</v>
      </c>
      <c r="D17" s="6" t="s">
        <v>107</v>
      </c>
      <c r="E17" s="6">
        <v>52</v>
      </c>
      <c r="F17" s="6">
        <v>23</v>
      </c>
      <c r="G17" s="6">
        <v>15</v>
      </c>
      <c r="H17" s="6">
        <v>95</v>
      </c>
    </row>
    <row r="18" spans="1:8" outlineLevel="3" x14ac:dyDescent="0.3">
      <c r="A18" s="6" t="s">
        <v>119</v>
      </c>
      <c r="B18" s="6" t="s">
        <v>120</v>
      </c>
      <c r="C18" s="6" t="s">
        <v>112</v>
      </c>
      <c r="D18" s="6" t="s">
        <v>107</v>
      </c>
      <c r="E18" s="6">
        <v>64</v>
      </c>
      <c r="F18" s="6">
        <v>85</v>
      </c>
      <c r="G18" s="6">
        <v>50</v>
      </c>
      <c r="H18" s="6">
        <v>90</v>
      </c>
    </row>
    <row r="19" spans="1:8" outlineLevel="3" x14ac:dyDescent="0.3">
      <c r="A19" s="6" t="s">
        <v>115</v>
      </c>
      <c r="B19" s="6" t="s">
        <v>116</v>
      </c>
      <c r="C19" s="6" t="s">
        <v>112</v>
      </c>
      <c r="D19" s="6" t="s">
        <v>98</v>
      </c>
      <c r="E19" s="6">
        <v>95</v>
      </c>
      <c r="F19" s="6">
        <v>96</v>
      </c>
      <c r="G19" s="6">
        <v>97</v>
      </c>
      <c r="H19" s="6">
        <v>98</v>
      </c>
    </row>
    <row r="20" spans="1:8" outlineLevel="2" x14ac:dyDescent="0.3">
      <c r="A20" s="38"/>
      <c r="B20" s="38"/>
      <c r="C20" s="39" t="s">
        <v>248</v>
      </c>
      <c r="D20" s="38">
        <f>SUBTOTAL(4,D17:D19)</f>
        <v>0</v>
      </c>
      <c r="E20" s="38"/>
      <c r="F20" s="38"/>
      <c r="G20" s="38"/>
      <c r="H20" s="38"/>
    </row>
    <row r="21" spans="1:8" outlineLevel="1" x14ac:dyDescent="0.3">
      <c r="A21" s="38"/>
      <c r="B21" s="38"/>
      <c r="C21" s="39" t="s">
        <v>243</v>
      </c>
      <c r="D21" s="38"/>
      <c r="E21" s="40">
        <f>SUBTOTAL(1,E17:E19)</f>
        <v>70.333333333333329</v>
      </c>
      <c r="F21" s="40">
        <f>SUBTOTAL(1,F17:F19)</f>
        <v>68</v>
      </c>
      <c r="G21" s="40">
        <f>SUBTOTAL(1,G17:G19)</f>
        <v>54</v>
      </c>
      <c r="H21" s="40">
        <f>SUBTOTAL(1,H17:H19)</f>
        <v>94.333333333333329</v>
      </c>
    </row>
    <row r="22" spans="1:8" x14ac:dyDescent="0.3">
      <c r="A22" s="38"/>
      <c r="B22" s="38"/>
      <c r="C22" s="39" t="s">
        <v>249</v>
      </c>
      <c r="D22" s="38">
        <f>SUBTOTAL(4,D4:D19)</f>
        <v>0</v>
      </c>
      <c r="E22" s="38"/>
      <c r="F22" s="38"/>
      <c r="G22" s="38"/>
      <c r="H22" s="38"/>
    </row>
    <row r="23" spans="1:8" x14ac:dyDescent="0.3">
      <c r="A23" s="38"/>
      <c r="B23" s="38"/>
      <c r="C23" s="39" t="s">
        <v>244</v>
      </c>
      <c r="D23" s="38"/>
      <c r="E23" s="38">
        <f>SUBTOTAL(1,E4:E19)</f>
        <v>75.3</v>
      </c>
      <c r="F23" s="40">
        <f>SUBTOTAL(1,F4:F19)</f>
        <v>78</v>
      </c>
      <c r="G23" s="38">
        <f>SUBTOTAL(1,G4:G19)</f>
        <v>74.2</v>
      </c>
      <c r="H23" s="38">
        <f>SUBTOTAL(1,H4:H19)</f>
        <v>91.6</v>
      </c>
    </row>
  </sheetData>
  <sortState xmlns:xlrd2="http://schemas.microsoft.com/office/spreadsheetml/2017/richdata2" ref="A4:H19">
    <sortCondition ref="C4:C19"/>
    <sortCondition descending="1" ref="D4:D19"/>
  </sortState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5"/>
  <sheetViews>
    <sheetView workbookViewId="0">
      <selection activeCell="A23" sqref="A23:F25"/>
    </sheetView>
  </sheetViews>
  <sheetFormatPr defaultRowHeight="16.5" x14ac:dyDescent="0.3"/>
  <sheetData>
    <row r="1" spans="1:6" x14ac:dyDescent="0.3">
      <c r="A1" s="27" t="s">
        <v>121</v>
      </c>
      <c r="B1" s="27"/>
      <c r="C1" s="27"/>
      <c r="D1" s="27"/>
      <c r="E1" s="27"/>
      <c r="F1" s="27"/>
    </row>
    <row r="2" spans="1:6" x14ac:dyDescent="0.3">
      <c r="A2" s="6" t="s">
        <v>125</v>
      </c>
      <c r="B2" s="6" t="s">
        <v>126</v>
      </c>
      <c r="C2" s="6" t="s">
        <v>127</v>
      </c>
      <c r="D2" s="6" t="s">
        <v>128</v>
      </c>
      <c r="E2" s="6" t="s">
        <v>129</v>
      </c>
      <c r="F2" s="6" t="s">
        <v>130</v>
      </c>
    </row>
    <row r="3" spans="1:6" x14ac:dyDescent="0.3">
      <c r="A3" s="6" t="s">
        <v>44</v>
      </c>
      <c r="B3" s="6" t="s">
        <v>131</v>
      </c>
      <c r="C3" s="6"/>
      <c r="D3" s="6" t="s">
        <v>131</v>
      </c>
      <c r="E3" s="6" t="s">
        <v>131</v>
      </c>
      <c r="F3" s="6"/>
    </row>
    <row r="4" spans="1:6" x14ac:dyDescent="0.3">
      <c r="A4" s="6" t="s">
        <v>45</v>
      </c>
      <c r="B4" s="6"/>
      <c r="C4" s="6" t="s">
        <v>131</v>
      </c>
      <c r="D4" s="6"/>
      <c r="E4" s="6" t="s">
        <v>131</v>
      </c>
      <c r="F4" s="6" t="s">
        <v>131</v>
      </c>
    </row>
    <row r="5" spans="1:6" x14ac:dyDescent="0.3">
      <c r="A5" s="6" t="s">
        <v>46</v>
      </c>
      <c r="B5" s="6" t="s">
        <v>131</v>
      </c>
      <c r="C5" s="6" t="s">
        <v>131</v>
      </c>
      <c r="D5" s="6"/>
      <c r="E5" s="6" t="s">
        <v>131</v>
      </c>
      <c r="F5" s="6"/>
    </row>
    <row r="6" spans="1:6" x14ac:dyDescent="0.3">
      <c r="A6" s="6" t="s">
        <v>132</v>
      </c>
      <c r="B6" s="6"/>
      <c r="C6" s="6"/>
      <c r="D6" s="6" t="s">
        <v>131</v>
      </c>
      <c r="E6" s="6" t="s">
        <v>131</v>
      </c>
      <c r="F6" s="6" t="s">
        <v>131</v>
      </c>
    </row>
    <row r="8" spans="1:6" x14ac:dyDescent="0.3">
      <c r="A8" s="27" t="s">
        <v>122</v>
      </c>
      <c r="B8" s="27"/>
      <c r="C8" s="27"/>
      <c r="D8" s="27"/>
      <c r="E8" s="27"/>
      <c r="F8" s="27"/>
    </row>
    <row r="9" spans="1:6" x14ac:dyDescent="0.3">
      <c r="A9" s="6" t="s">
        <v>125</v>
      </c>
      <c r="B9" s="6" t="s">
        <v>126</v>
      </c>
      <c r="C9" s="6" t="s">
        <v>127</v>
      </c>
      <c r="D9" s="6" t="s">
        <v>128</v>
      </c>
      <c r="E9" s="6" t="s">
        <v>129</v>
      </c>
      <c r="F9" s="6" t="s">
        <v>130</v>
      </c>
    </row>
    <row r="10" spans="1:6" x14ac:dyDescent="0.3">
      <c r="A10" s="6" t="s">
        <v>44</v>
      </c>
      <c r="B10" s="6"/>
      <c r="C10" s="6" t="s">
        <v>131</v>
      </c>
      <c r="D10" s="6" t="s">
        <v>131</v>
      </c>
      <c r="E10" s="6"/>
      <c r="F10" s="6" t="s">
        <v>131</v>
      </c>
    </row>
    <row r="11" spans="1:6" x14ac:dyDescent="0.3">
      <c r="A11" s="6" t="s">
        <v>45</v>
      </c>
      <c r="B11" s="6" t="s">
        <v>131</v>
      </c>
      <c r="C11" s="6"/>
      <c r="D11" s="6" t="s">
        <v>131</v>
      </c>
      <c r="E11" s="6" t="s">
        <v>131</v>
      </c>
      <c r="F11" s="6"/>
    </row>
    <row r="12" spans="1:6" x14ac:dyDescent="0.3">
      <c r="A12" s="6" t="s">
        <v>46</v>
      </c>
      <c r="B12" s="6" t="s">
        <v>131</v>
      </c>
      <c r="C12" s="6" t="s">
        <v>131</v>
      </c>
      <c r="D12" s="6"/>
      <c r="E12" s="6"/>
      <c r="F12" s="6" t="s">
        <v>131</v>
      </c>
    </row>
    <row r="13" spans="1:6" x14ac:dyDescent="0.3">
      <c r="A13" s="6" t="s">
        <v>132</v>
      </c>
      <c r="B13" s="6" t="s">
        <v>131</v>
      </c>
      <c r="C13" s="6" t="s">
        <v>131</v>
      </c>
      <c r="D13" s="6"/>
      <c r="E13" s="6" t="s">
        <v>131</v>
      </c>
      <c r="F13" s="6"/>
    </row>
    <row r="15" spans="1:6" x14ac:dyDescent="0.3">
      <c r="A15" s="27" t="s">
        <v>123</v>
      </c>
      <c r="B15" s="27"/>
      <c r="C15" s="27"/>
      <c r="D15" s="27"/>
      <c r="E15" s="27"/>
      <c r="F15" s="27"/>
    </row>
    <row r="16" spans="1:6" x14ac:dyDescent="0.3">
      <c r="A16" s="6" t="s">
        <v>125</v>
      </c>
      <c r="B16" s="6" t="s">
        <v>126</v>
      </c>
      <c r="C16" s="6" t="s">
        <v>127</v>
      </c>
      <c r="D16" s="6" t="s">
        <v>128</v>
      </c>
      <c r="E16" s="6" t="s">
        <v>129</v>
      </c>
      <c r="F16" s="6" t="s">
        <v>130</v>
      </c>
    </row>
    <row r="17" spans="1:6" x14ac:dyDescent="0.3">
      <c r="A17" s="6" t="s">
        <v>44</v>
      </c>
      <c r="B17" s="6" t="s">
        <v>131</v>
      </c>
      <c r="C17" s="6"/>
      <c r="D17" s="6" t="s">
        <v>131</v>
      </c>
      <c r="E17" s="6"/>
      <c r="F17" s="6" t="s">
        <v>131</v>
      </c>
    </row>
    <row r="18" spans="1:6" x14ac:dyDescent="0.3">
      <c r="A18" s="6" t="s">
        <v>45</v>
      </c>
      <c r="B18" s="6"/>
      <c r="C18" s="6" t="s">
        <v>131</v>
      </c>
      <c r="D18" s="6" t="s">
        <v>131</v>
      </c>
      <c r="E18" s="6" t="s">
        <v>131</v>
      </c>
      <c r="F18" s="6"/>
    </row>
    <row r="19" spans="1:6" x14ac:dyDescent="0.3">
      <c r="A19" s="6" t="s">
        <v>46</v>
      </c>
      <c r="B19" s="6"/>
      <c r="C19" s="6" t="s">
        <v>131</v>
      </c>
      <c r="D19" s="6"/>
      <c r="E19" s="6" t="s">
        <v>131</v>
      </c>
      <c r="F19" s="6" t="s">
        <v>131</v>
      </c>
    </row>
    <row r="20" spans="1:6" x14ac:dyDescent="0.3">
      <c r="A20" s="6" t="s">
        <v>132</v>
      </c>
      <c r="B20" s="6" t="s">
        <v>131</v>
      </c>
      <c r="C20" s="6"/>
      <c r="D20" s="6" t="s">
        <v>131</v>
      </c>
      <c r="E20" s="6" t="s">
        <v>131</v>
      </c>
      <c r="F20" s="6"/>
    </row>
    <row r="22" spans="1:6" x14ac:dyDescent="0.3">
      <c r="A22" s="27" t="s">
        <v>124</v>
      </c>
      <c r="B22" s="27"/>
      <c r="C22" s="27"/>
      <c r="D22" s="27"/>
      <c r="E22" s="27"/>
      <c r="F22" s="27"/>
    </row>
    <row r="23" spans="1:6" x14ac:dyDescent="0.3">
      <c r="A23" s="6" t="s">
        <v>125</v>
      </c>
      <c r="B23" s="6" t="s">
        <v>126</v>
      </c>
      <c r="C23" s="6" t="s">
        <v>127</v>
      </c>
      <c r="D23" s="6" t="s">
        <v>128</v>
      </c>
      <c r="E23" s="6" t="s">
        <v>129</v>
      </c>
      <c r="F23" s="6" t="s">
        <v>130</v>
      </c>
    </row>
    <row r="24" spans="1:6" x14ac:dyDescent="0.3">
      <c r="A24" s="6" t="s">
        <v>44</v>
      </c>
      <c r="B24" s="6">
        <v>2</v>
      </c>
      <c r="C24" s="6">
        <v>1</v>
      </c>
      <c r="D24" s="6">
        <v>3</v>
      </c>
      <c r="E24" s="6">
        <v>1</v>
      </c>
      <c r="F24" s="6">
        <v>2</v>
      </c>
    </row>
    <row r="25" spans="1:6" x14ac:dyDescent="0.3">
      <c r="A25" s="6" t="s">
        <v>45</v>
      </c>
      <c r="B25" s="6">
        <v>1</v>
      </c>
      <c r="C25" s="6">
        <v>2</v>
      </c>
      <c r="D25" s="6">
        <v>2</v>
      </c>
      <c r="E25" s="6">
        <v>3</v>
      </c>
      <c r="F25" s="6">
        <v>1</v>
      </c>
    </row>
  </sheetData>
  <dataConsolidate function="count" leftLabels="1" topLabels="1">
    <dataRefs count="3">
      <dataRef ref="A2:F6" sheet="분석작업-2"/>
      <dataRef ref="A9:F13" sheet="분석작업-2"/>
      <dataRef ref="A16:F20" sheet="분석작업-2"/>
    </dataRefs>
  </dataConsolidate>
  <mergeCells count="4">
    <mergeCell ref="A1:F1"/>
    <mergeCell ref="A8:F8"/>
    <mergeCell ref="A15:F15"/>
    <mergeCell ref="A22:F2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8EB7D-14A1-4ED1-8FFA-A0C7C25719B7}">
  <dimension ref="A1:H12"/>
  <sheetViews>
    <sheetView workbookViewId="0">
      <selection sqref="A1:H1"/>
    </sheetView>
  </sheetViews>
  <sheetFormatPr defaultRowHeight="16.5" x14ac:dyDescent="0.3"/>
  <cols>
    <col min="1" max="1" width="11.125" bestFit="1" customWidth="1"/>
    <col min="4" max="4" width="9.375" bestFit="1" customWidth="1"/>
  </cols>
  <sheetData>
    <row r="1" spans="1:8" ht="20.25" x14ac:dyDescent="0.3">
      <c r="A1" s="22" t="s">
        <v>133</v>
      </c>
      <c r="B1" s="22"/>
      <c r="C1" s="22"/>
      <c r="D1" s="22"/>
      <c r="E1" s="22"/>
      <c r="F1" s="22"/>
      <c r="G1" s="22"/>
      <c r="H1" s="22"/>
    </row>
    <row r="2" spans="1:8" x14ac:dyDescent="0.3">
      <c r="H2" s="14" t="s">
        <v>134</v>
      </c>
    </row>
    <row r="3" spans="1:8" x14ac:dyDescent="0.3">
      <c r="A3" s="6" t="s">
        <v>135</v>
      </c>
      <c r="B3" s="6" t="s">
        <v>136</v>
      </c>
      <c r="C3" s="6" t="s">
        <v>137</v>
      </c>
      <c r="D3" s="6" t="s">
        <v>138</v>
      </c>
      <c r="E3" s="6" t="s">
        <v>139</v>
      </c>
      <c r="F3" s="6" t="s">
        <v>140</v>
      </c>
      <c r="G3" s="6" t="s">
        <v>141</v>
      </c>
      <c r="H3" s="6" t="s">
        <v>142</v>
      </c>
    </row>
    <row r="4" spans="1:8" x14ac:dyDescent="0.3">
      <c r="A4" s="6" t="s">
        <v>143</v>
      </c>
      <c r="B4" s="10">
        <v>2500</v>
      </c>
      <c r="C4" s="10">
        <v>50</v>
      </c>
      <c r="D4" s="10">
        <f>B4*C4</f>
        <v>125000</v>
      </c>
      <c r="E4" s="10">
        <v>45</v>
      </c>
      <c r="F4" s="15">
        <f>C4/E4</f>
        <v>1.1111111111111112</v>
      </c>
      <c r="G4" s="6">
        <f>_xlfn.RANK.EQ(F4,$F$4:$F$11)</f>
        <v>2</v>
      </c>
      <c r="H4" s="6" t="str">
        <f>IF(F4&gt;1,"초과달성",IF(F4=1,"목표달성","목표미달"))</f>
        <v>초과달성</v>
      </c>
    </row>
    <row r="5" spans="1:8" x14ac:dyDescent="0.3">
      <c r="A5" s="6" t="s">
        <v>144</v>
      </c>
      <c r="B5" s="10">
        <v>1630</v>
      </c>
      <c r="C5" s="10">
        <v>250</v>
      </c>
      <c r="D5" s="10">
        <f t="shared" ref="D5:D11" si="0">B5*C5</f>
        <v>407500</v>
      </c>
      <c r="E5" s="10">
        <v>245</v>
      </c>
      <c r="F5" s="15">
        <f t="shared" ref="F5:F11" si="1">C5/E5</f>
        <v>1.0204081632653061</v>
      </c>
      <c r="G5" s="6">
        <f t="shared" ref="G5:G11" si="2">_xlfn.RANK.EQ(F5,$F$4:$F$11)</f>
        <v>3</v>
      </c>
      <c r="H5" s="6" t="str">
        <f t="shared" ref="H5:H11" si="3">IF(F5&gt;1,"초과달성",IF(F5=1,"목표달성","목표미달"))</f>
        <v>초과달성</v>
      </c>
    </row>
    <row r="6" spans="1:8" x14ac:dyDescent="0.3">
      <c r="A6" s="6" t="s">
        <v>145</v>
      </c>
      <c r="B6" s="10">
        <v>450</v>
      </c>
      <c r="C6" s="10">
        <v>49.957369614512388</v>
      </c>
      <c r="D6" s="10">
        <f t="shared" si="0"/>
        <v>22480.816326530574</v>
      </c>
      <c r="E6" s="10">
        <v>50</v>
      </c>
      <c r="F6" s="15">
        <f t="shared" si="1"/>
        <v>0.99914739229024774</v>
      </c>
      <c r="G6" s="6">
        <f t="shared" si="2"/>
        <v>5</v>
      </c>
      <c r="H6" s="6" t="str">
        <f t="shared" si="3"/>
        <v>목표미달</v>
      </c>
    </row>
    <row r="7" spans="1:8" x14ac:dyDescent="0.3">
      <c r="A7" s="6" t="s">
        <v>146</v>
      </c>
      <c r="B7" s="10">
        <v>150</v>
      </c>
      <c r="C7" s="10">
        <v>150</v>
      </c>
      <c r="D7" s="10">
        <f t="shared" si="0"/>
        <v>22500</v>
      </c>
      <c r="E7" s="10">
        <v>150</v>
      </c>
      <c r="F7" s="15">
        <f t="shared" si="1"/>
        <v>1</v>
      </c>
      <c r="G7" s="6">
        <f t="shared" si="2"/>
        <v>4</v>
      </c>
      <c r="H7" s="6" t="str">
        <f t="shared" si="3"/>
        <v>목표달성</v>
      </c>
    </row>
    <row r="8" spans="1:8" x14ac:dyDescent="0.3">
      <c r="A8" s="6" t="s">
        <v>147</v>
      </c>
      <c r="B8" s="10">
        <v>150</v>
      </c>
      <c r="C8" s="10">
        <v>154</v>
      </c>
      <c r="D8" s="10">
        <f t="shared" si="0"/>
        <v>23100</v>
      </c>
      <c r="E8" s="10">
        <v>250</v>
      </c>
      <c r="F8" s="15">
        <f t="shared" si="1"/>
        <v>0.61599999999999999</v>
      </c>
      <c r="G8" s="6">
        <f t="shared" si="2"/>
        <v>8</v>
      </c>
      <c r="H8" s="6" t="str">
        <f t="shared" si="3"/>
        <v>목표미달</v>
      </c>
    </row>
    <row r="9" spans="1:8" x14ac:dyDescent="0.3">
      <c r="A9" s="6" t="s">
        <v>148</v>
      </c>
      <c r="B9" s="10">
        <v>60</v>
      </c>
      <c r="C9" s="10">
        <v>420</v>
      </c>
      <c r="D9" s="10">
        <f t="shared" si="0"/>
        <v>25200</v>
      </c>
      <c r="E9" s="10">
        <v>450</v>
      </c>
      <c r="F9" s="15">
        <f t="shared" si="1"/>
        <v>0.93333333333333335</v>
      </c>
      <c r="G9" s="6">
        <f t="shared" si="2"/>
        <v>6</v>
      </c>
      <c r="H9" s="6" t="str">
        <f t="shared" si="3"/>
        <v>목표미달</v>
      </c>
    </row>
    <row r="10" spans="1:8" x14ac:dyDescent="0.3">
      <c r="A10" s="6" t="s">
        <v>149</v>
      </c>
      <c r="B10" s="10">
        <v>143</v>
      </c>
      <c r="C10" s="10">
        <v>23</v>
      </c>
      <c r="D10" s="10">
        <f t="shared" si="0"/>
        <v>3289</v>
      </c>
      <c r="E10" s="10">
        <v>25</v>
      </c>
      <c r="F10" s="15">
        <f t="shared" si="1"/>
        <v>0.92</v>
      </c>
      <c r="G10" s="6">
        <f t="shared" si="2"/>
        <v>7</v>
      </c>
      <c r="H10" s="6" t="str">
        <f t="shared" si="3"/>
        <v>목표미달</v>
      </c>
    </row>
    <row r="11" spans="1:8" x14ac:dyDescent="0.3">
      <c r="A11" s="6" t="s">
        <v>150</v>
      </c>
      <c r="B11" s="10">
        <v>895</v>
      </c>
      <c r="C11" s="10">
        <v>35</v>
      </c>
      <c r="D11" s="10">
        <f t="shared" si="0"/>
        <v>31325</v>
      </c>
      <c r="E11" s="10">
        <v>25</v>
      </c>
      <c r="F11" s="15">
        <f t="shared" si="1"/>
        <v>1.4</v>
      </c>
      <c r="G11" s="6">
        <f t="shared" si="2"/>
        <v>1</v>
      </c>
      <c r="H11" s="6" t="str">
        <f t="shared" si="3"/>
        <v>초과달성</v>
      </c>
    </row>
    <row r="12" spans="1:8" x14ac:dyDescent="0.3">
      <c r="A12" s="6" t="s">
        <v>151</v>
      </c>
      <c r="B12" s="10">
        <f>AVERAGE(B4:B11)</f>
        <v>747.25</v>
      </c>
      <c r="C12" s="10">
        <f t="shared" ref="C12:F12" si="4">AVERAGE(C4:C11)</f>
        <v>141.49467120181404</v>
      </c>
      <c r="D12" s="10">
        <f t="shared" si="4"/>
        <v>82549.352040816317</v>
      </c>
      <c r="E12" s="10">
        <f t="shared" si="4"/>
        <v>155</v>
      </c>
      <c r="F12" s="16">
        <f t="shared" si="4"/>
        <v>0.99999999999999978</v>
      </c>
      <c r="G12" s="28"/>
      <c r="H12" s="29"/>
    </row>
  </sheetData>
  <mergeCells count="2">
    <mergeCell ref="A1:H1"/>
    <mergeCell ref="G12:H1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5"/>
  <sheetViews>
    <sheetView workbookViewId="0">
      <selection activeCell="I22" sqref="I22"/>
    </sheetView>
  </sheetViews>
  <sheetFormatPr defaultRowHeight="16.5" x14ac:dyDescent="0.3"/>
  <cols>
    <col min="3" max="3" width="10.375" bestFit="1" customWidth="1"/>
    <col min="4" max="4" width="9.5" bestFit="1" customWidth="1"/>
    <col min="5" max="5" width="12.625" customWidth="1"/>
    <col min="6" max="6" width="6.625" customWidth="1"/>
    <col min="7" max="7" width="9.625" customWidth="1"/>
  </cols>
  <sheetData>
    <row r="1" spans="1:5" ht="20.25" x14ac:dyDescent="0.3">
      <c r="A1" s="22" t="s">
        <v>152</v>
      </c>
      <c r="B1" s="22"/>
      <c r="C1" s="22"/>
      <c r="D1" s="22"/>
      <c r="E1" s="22"/>
    </row>
    <row r="2" spans="1:5" ht="17.25" thickBot="1" x14ac:dyDescent="0.35"/>
    <row r="3" spans="1:5" x14ac:dyDescent="0.3">
      <c r="A3" s="41" t="s">
        <v>153</v>
      </c>
      <c r="B3" s="42" t="s">
        <v>154</v>
      </c>
      <c r="C3" s="42" t="s">
        <v>155</v>
      </c>
      <c r="D3" s="42" t="s">
        <v>156</v>
      </c>
      <c r="E3" s="43" t="s">
        <v>157</v>
      </c>
    </row>
    <row r="4" spans="1:5" x14ac:dyDescent="0.3">
      <c r="A4" s="44">
        <v>1</v>
      </c>
      <c r="B4" s="6">
        <v>1</v>
      </c>
      <c r="C4" s="6">
        <v>4</v>
      </c>
      <c r="D4" s="6" t="s">
        <v>158</v>
      </c>
      <c r="E4" s="45">
        <v>8000000</v>
      </c>
    </row>
    <row r="5" spans="1:5" x14ac:dyDescent="0.3">
      <c r="A5" s="44">
        <v>1</v>
      </c>
      <c r="B5" s="6">
        <v>2</v>
      </c>
      <c r="C5" s="6">
        <v>119</v>
      </c>
      <c r="D5" s="6" t="s">
        <v>159</v>
      </c>
      <c r="E5" s="45">
        <v>4000000</v>
      </c>
    </row>
    <row r="6" spans="1:5" x14ac:dyDescent="0.3">
      <c r="A6" s="44">
        <v>2</v>
      </c>
      <c r="B6" s="6">
        <v>1</v>
      </c>
      <c r="C6" s="6">
        <v>119</v>
      </c>
      <c r="D6" s="6" t="s">
        <v>159</v>
      </c>
      <c r="E6" s="45">
        <v>5681818</v>
      </c>
    </row>
    <row r="7" spans="1:5" x14ac:dyDescent="0.3">
      <c r="A7" s="44">
        <v>2</v>
      </c>
      <c r="B7" s="6">
        <v>2</v>
      </c>
      <c r="C7" s="6">
        <v>119</v>
      </c>
      <c r="D7" s="6" t="s">
        <v>159</v>
      </c>
      <c r="E7" s="45">
        <v>1600000</v>
      </c>
    </row>
    <row r="8" spans="1:5" x14ac:dyDescent="0.3">
      <c r="A8" s="44">
        <v>2</v>
      </c>
      <c r="B8" s="6">
        <v>3</v>
      </c>
      <c r="C8" s="6">
        <v>119</v>
      </c>
      <c r="D8" s="6" t="s">
        <v>159</v>
      </c>
      <c r="E8" s="45">
        <v>2320000</v>
      </c>
    </row>
    <row r="9" spans="1:5" x14ac:dyDescent="0.3">
      <c r="A9" s="44">
        <v>5</v>
      </c>
      <c r="B9" s="6">
        <v>2</v>
      </c>
      <c r="C9" s="6">
        <v>2</v>
      </c>
      <c r="D9" s="6" t="s">
        <v>160</v>
      </c>
      <c r="E9" s="45">
        <v>5184000</v>
      </c>
    </row>
    <row r="10" spans="1:5" x14ac:dyDescent="0.3">
      <c r="A10" s="44">
        <v>6</v>
      </c>
      <c r="B10" s="6">
        <v>2</v>
      </c>
      <c r="C10" s="6">
        <v>2</v>
      </c>
      <c r="D10" s="6" t="s">
        <v>160</v>
      </c>
      <c r="E10" s="45">
        <v>636364</v>
      </c>
    </row>
    <row r="11" spans="1:5" x14ac:dyDescent="0.3">
      <c r="A11" s="44">
        <v>6</v>
      </c>
      <c r="B11" s="6">
        <v>3</v>
      </c>
      <c r="C11" s="6">
        <v>2</v>
      </c>
      <c r="D11" s="6" t="s">
        <v>160</v>
      </c>
      <c r="E11" s="45">
        <v>3409091</v>
      </c>
    </row>
    <row r="12" spans="1:5" x14ac:dyDescent="0.3">
      <c r="A12" s="44">
        <v>6</v>
      </c>
      <c r="B12" s="6">
        <v>1</v>
      </c>
      <c r="C12" s="6">
        <v>119</v>
      </c>
      <c r="D12" s="6" t="s">
        <v>159</v>
      </c>
      <c r="E12" s="45">
        <v>568182</v>
      </c>
    </row>
    <row r="13" spans="1:5" x14ac:dyDescent="0.3">
      <c r="A13" s="44">
        <v>7</v>
      </c>
      <c r="B13" s="6">
        <v>1</v>
      </c>
      <c r="C13" s="6">
        <v>2</v>
      </c>
      <c r="D13" s="6" t="s">
        <v>160</v>
      </c>
      <c r="E13" s="45">
        <v>568182</v>
      </c>
    </row>
    <row r="14" spans="1:5" x14ac:dyDescent="0.3">
      <c r="A14" s="44">
        <v>8</v>
      </c>
      <c r="B14" s="6">
        <v>1</v>
      </c>
      <c r="C14" s="6">
        <v>2</v>
      </c>
      <c r="D14" s="6" t="s">
        <v>160</v>
      </c>
      <c r="E14" s="45">
        <v>559091</v>
      </c>
    </row>
    <row r="15" spans="1:5" ht="17.25" thickBot="1" x14ac:dyDescent="0.35">
      <c r="A15" s="46" t="s">
        <v>87</v>
      </c>
      <c r="B15" s="47"/>
      <c r="C15" s="47"/>
      <c r="D15" s="47"/>
      <c r="E15" s="48">
        <f>SUM(E4:E14)</f>
        <v>32526728</v>
      </c>
    </row>
  </sheetData>
  <mergeCells count="2">
    <mergeCell ref="A1:E1"/>
    <mergeCell ref="A15:D15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선이 배</cp:lastModifiedBy>
  <dcterms:created xsi:type="dcterms:W3CDTF">2023-04-27T08:01:32Z</dcterms:created>
  <dcterms:modified xsi:type="dcterms:W3CDTF">2026-05-25T07:17:16Z</dcterms:modified>
</cp:coreProperties>
</file>