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926F7CF8-DC65-4109-B2D3-ABD5FBBBF045}" xr6:coauthVersionLast="47" xr6:coauthVersionMax="47" xr10:uidLastSave="{00000000-0000-0000-0000-000000000000}"/>
  <bookViews>
    <workbookView xWindow="-108" yWindow="-108" windowWidth="23256" windowHeight="12456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H51" i="2"/>
  <c r="H52" i="2"/>
  <c r="H53" i="2"/>
  <c r="H54" i="2"/>
  <c r="H55" i="2"/>
  <c r="H56" i="2"/>
  <c r="H57" i="2"/>
  <c r="H58" i="2"/>
  <c r="H59" i="2"/>
  <c r="H60" i="2"/>
  <c r="H61" i="2"/>
  <c r="H49" i="2"/>
  <c r="C30" i="2"/>
  <c r="C31" i="2"/>
  <c r="C32" i="2"/>
  <c r="C33" i="2"/>
  <c r="C34" i="2"/>
  <c r="C35" i="2"/>
  <c r="C36" i="2"/>
  <c r="C37" i="2"/>
  <c r="C29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G31" i="2"/>
  <c r="G29" i="2"/>
  <c r="E30" i="2"/>
  <c r="E31" i="2"/>
  <c r="E32" i="2"/>
  <c r="E33" i="2"/>
  <c r="E34" i="2"/>
  <c r="E35" i="2"/>
  <c r="E36" i="2"/>
  <c r="E37" i="2"/>
  <c r="E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A18" i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F6D243-719B-4784-82C2-41F90FEE2796}" name="MS Access Database_Query" type="1" refreshedVersion="8" background="1">
    <dbPr connection="DSN=MS Access Database;DBQ=C:\oa\OA\정보검색.accdb;DefaultDir=C:\oa\OA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`C:\oa\OA\정보검색.accdb`.정보검색결과 정보검색결과"/>
  </connection>
  <connection id="2" xr16:uid="{CA190F57-8850-4630-9D76-7792604A0C75}" sourceFile="C:\oa\정보검색.accdb" keepAlive="1" name="정보검색" type="5" refreshedVersion="8" background="1">
    <dbPr connection="Provider=Microsoft.ACE.OLEDB.12.0;User ID=Admin;Data Source=C:\oa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  <connection id="3" xr16:uid="{85DD9B6D-9507-420F-BB36-360E77BEBA06}" sourceFile="C:\oa\정보검색.accdb" keepAlive="1" name="정보검색1" type="5" refreshedVersion="8" background="1">
    <dbPr connection="Provider=Microsoft.ACE.OLEDB.12.0;User ID=Admin;Data Source=C:\oa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sharedStrings.xml><?xml version="1.0" encoding="utf-8"?>
<sst xmlns="http://schemas.openxmlformats.org/spreadsheetml/2006/main" count="363" uniqueCount="237">
  <si>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</si>
  <si>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</si>
  <si>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</si>
  <si>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</si>
  <si>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</si>
  <si>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</si>
  <si>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</si>
  <si>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</si>
  <si>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</si>
  <si>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</si>
  <si>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</si>
  <si>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</si>
  <si>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</si>
  <si>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</si>
  <si>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</si>
  <si>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</si>
  <si>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</si>
  <si>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</si>
  <si>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</si>
  <si>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</si>
  <si>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</si>
  <si>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</si>
  <si>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</si>
  <si>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</si>
  <si>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</si>
  <si>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</si>
  <si>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</si>
  <si>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</si>
  <si>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</si>
  <si>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</si>
  <si>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</si>
  <si>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</si>
  <si>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</si>
  <si>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</si>
  <si>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</si>
  <si>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</si>
  <si>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</si>
  <si>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</si>
  <si>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</si>
  <si>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</si>
  <si>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</si>
  <si>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</si>
  <si>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</si>
  <si>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</si>
  <si>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</si>
  <si>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</si>
  <si>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</si>
  <si>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</si>
  <si>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</si>
  <si>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</si>
  <si>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</si>
  <si>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</si>
  <si>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</si>
  <si>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</si>
  <si>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</si>
  <si>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</si>
  <si>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</si>
  <si>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</si>
  <si>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</si>
  <si>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</si>
  <si>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</si>
  <si>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</si>
  <si>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</si>
  <si>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</si>
  <si>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</si>
  <si>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</si>
  <si>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</si>
  <si>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</si>
  <si>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</si>
  <si>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</si>
  <si>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</si>
  <si>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</si>
  <si>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</si>
  <si>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</si>
  <si>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</si>
  <si>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</si>
  <si>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</si>
  <si>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</si>
  <si>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</si>
  <si>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</si>
  <si>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</si>
  <si>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</si>
  <si>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</si>
  <si>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</si>
  <si>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</si>
  <si>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</si>
  <si>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</si>
  <si>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</si>
  <si>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</si>
  <si>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</si>
  <si>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</si>
  <si>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</si>
  <si>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</si>
  <si>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</si>
  <si>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</si>
  <si>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</si>
  <si>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</si>
  <si>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</si>
  <si>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</si>
  <si>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</si>
  <si>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</si>
  <si>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</si>
  <si>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</si>
  <si>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</si>
  <si>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</si>
  <si>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</si>
  <si>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</si>
  <si>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</si>
  <si>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</si>
  <si>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</si>
  <si>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</si>
  <si>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</si>
  <si>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</si>
  <si>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</si>
  <si>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</si>
  <si>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</si>
  <si>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</si>
  <si>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</si>
  <si>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</si>
  <si>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</si>
  <si>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</si>
  <si>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</si>
  <si>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</si>
  <si>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</si>
  <si>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</si>
  <si>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</si>
  <si>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</si>
  <si>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</si>
  <si>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</si>
  <si>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</si>
  <si>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</si>
  <si>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</si>
  <si>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</si>
  <si>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</si>
  <si>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</si>
  <si>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</si>
  <si>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</si>
  <si>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</si>
  <si>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</si>
  <si>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</si>
  <si>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</si>
  <si>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</si>
  <si>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</si>
  <si>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</si>
  <si>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</si>
  <si>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</si>
  <si>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</si>
  <si>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</si>
  <si>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</si>
  <si>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</si>
  <si>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</si>
  <si>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</si>
  <si>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</si>
  <si>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</si>
  <si>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</si>
  <si>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</si>
  <si>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</si>
  <si>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</si>
  <si>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</si>
  <si>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</si>
  <si>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</si>
  <si>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</si>
  <si>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</si>
  <si>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</si>
  <si>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</si>
  <si>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</si>
  <si>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</si>
  <si>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</si>
  <si>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</si>
  <si>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</si>
  <si>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</si>
  <si>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</si>
  <si>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</si>
  <si>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</si>
  <si>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</si>
  <si>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</si>
  <si>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</si>
  <si>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</si>
  <si>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</si>
  <si>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</si>
  <si>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</si>
  <si>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</si>
  <si>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</si>
  <si>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</si>
  <si>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</si>
  <si>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컴퓨터</t>
  </si>
  <si>
    <t>스캐너</t>
  </si>
  <si>
    <t>핸드폰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</si>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</sst>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 applyProtection="1">
      <alignment horizontal="center" vertical="center"/>
      <protection hidden="1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18-444C-97BE-0B34242044BC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18-444C-97BE-0B34242044BC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18-444C-97BE-0B34242044BC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18-444C-97BE-0B34242044BC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44C-97BE-0B34242044BC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18-444C-97BE-0B3424204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>
              <a:alpha val="97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CD821634-5B51-67A8-1313-1E1648C355CD}"/>
            </a:ext>
          </a:extLst>
        </xdr:cNvPr>
        <xdr:cNvSpPr/>
      </xdr:nvSpPr>
      <xdr:spPr>
        <a:xfrm>
          <a:off x="262890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0C02EA79-AF82-6EE6-E7A8-004C6FC338FB}"/>
            </a:ext>
          </a:extLst>
        </xdr:cNvPr>
        <xdr:cNvSpPr/>
      </xdr:nvSpPr>
      <xdr:spPr>
        <a:xfrm>
          <a:off x="3787140" y="3139440"/>
          <a:ext cx="115824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144780</xdr:colOff>
          <xdr:row>3</xdr:row>
          <xdr:rowOff>137160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80.474719907405" backgroundQuery="1" createdVersion="8" refreshedVersion="8" minRefreshableVersion="3" recordCount="21" xr:uid="{7C1F3701-320E-4A88-B873-38179C6D82CA}">
  <cacheSource type="external" connectionId="3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55ED02-737E-44EF-B72C-4B270CFE857B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 defaultSubtotal="0">
      <items count="21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</items>
    </pivotField>
    <pivotField axis="axisPage" compact="0" showAll="0" defaultSubtotal="0">
      <items count="21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</items>
    </pivotField>
    <pivotField compact="0" showAll="0" defaultSubtotal="0"/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compact="0" showAll="0" defaultSubtotal="0"/>
    <pivotField compact="0" showAll="0" defaultSubtotal="0"/>
    <pivotField compact="0" showAll="0" defaultSubtota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opLeftCell="A6" workbookViewId="0">
      <selection activeCell="F12" sqref="F12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9" t="s">
        <v>1</v>
      </c>
      <c r="C1" s="29"/>
      <c r="D1" s="29"/>
      <c r="E1" s="29"/>
      <c r="F1" s="29"/>
      <c r="G1" s="29"/>
      <c r="H1" s="29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222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223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223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224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225</v>
      </c>
    </row>
    <row r="18" spans="1:8" x14ac:dyDescent="0.4">
      <c r="A18" t="b">
        <f>AND(G4&gt;=AVERAGE($G$4:$G$15),H4&gt;=AVERAGE($H$4:$H$15))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222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223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224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2" priority="2">
      <formula>OR(LEFT($A15,1)="C",LEFT($A15,1)="D",$E15&gt;=0.5)</formula>
    </cfRule>
  </conditionalFormatting>
  <conditionalFormatting sqref="A4:H15">
    <cfRule type="expression" dxfId="1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zoomScaleNormal="100" workbookViewId="0">
      <selection activeCell="E14" sqref="E14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6">
        <f t="shared" ref="E5:E11" si="0">C5-D5</f>
        <v>314</v>
      </c>
      <c r="F5" s="25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6">
        <f t="shared" si="0"/>
        <v>307</v>
      </c>
      <c r="F6" s="25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6">
        <f t="shared" si="0"/>
        <v>131</v>
      </c>
      <c r="F7" s="25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6">
        <f t="shared" si="0"/>
        <v>399</v>
      </c>
      <c r="F8" s="25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6">
        <f t="shared" si="0"/>
        <v>276</v>
      </c>
      <c r="F9" s="25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6">
        <f t="shared" si="0"/>
        <v>164</v>
      </c>
      <c r="F10" s="25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6">
        <f t="shared" si="0"/>
        <v>251</v>
      </c>
      <c r="F11" s="25" t="str">
        <f t="shared" si="1"/>
        <v>경상도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41" workbookViewId="0">
      <selection activeCell="K58" sqref="K58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/>
      <c r="C3" s="8"/>
    </row>
    <row r="4" spans="1:8" x14ac:dyDescent="0.4">
      <c r="A4" s="5" t="s">
        <v>34</v>
      </c>
      <c r="B4" s="8"/>
      <c r="C4" s="8"/>
    </row>
    <row r="5" spans="1:8" x14ac:dyDescent="0.4">
      <c r="A5" s="5" t="s">
        <v>35</v>
      </c>
      <c r="B5" s="8"/>
      <c r="C5" s="8"/>
    </row>
    <row r="6" spans="1:8" x14ac:dyDescent="0.4">
      <c r="A6" s="5" t="s">
        <v>36</v>
      </c>
      <c r="B6" s="8"/>
      <c r="C6" s="8"/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">
      <c r="A11" s="4" t="s">
        <v>46</v>
      </c>
      <c r="B11" s="4" t="str">
        <f t="shared" ref="B11:B25" si="0"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">
      <c r="A27" t="s">
        <v>76</v>
      </c>
      <c r="B27" s="30" t="s">
        <v>77</v>
      </c>
      <c r="C27" s="30"/>
      <c r="D27" s="30"/>
      <c r="E27" s="30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1" t="s">
        <v>83</v>
      </c>
      <c r="H28" s="32"/>
    </row>
    <row r="29" spans="1:8" x14ac:dyDescent="0.4">
      <c r="A29" s="4" t="s">
        <v>84</v>
      </c>
      <c r="B29" s="6">
        <v>520</v>
      </c>
      <c r="C29" s="8">
        <f>B29*HLOOKUP(A29,$H$35:$J$36,2,FALSE)</f>
        <v>540800</v>
      </c>
      <c r="D29" s="6">
        <v>53</v>
      </c>
      <c r="E29" s="8">
        <f>D29*HLOOKUP(A29,$H$35:$J$37,3,FALSE)</f>
        <v>74730</v>
      </c>
      <c r="G29" s="33" t="str">
        <f>LOOKUP(LARGE($D$29:$D$37,3),$D$29:$D$37,$A$29:$A$37)</f>
        <v>라거</v>
      </c>
      <c r="H29" s="34"/>
    </row>
    <row r="30" spans="1:8" x14ac:dyDescent="0.4">
      <c r="A30" s="4" t="s">
        <v>85</v>
      </c>
      <c r="B30" s="6">
        <v>35</v>
      </c>
      <c r="C30" s="8">
        <f t="shared" ref="C30:C37" si="1">B30*HLOOKUP(A30,$H$35:$J$36,2,FALSE)</f>
        <v>36750</v>
      </c>
      <c r="D30" s="6">
        <v>95</v>
      </c>
      <c r="E30" s="8">
        <f t="shared" ref="E30:E37" si="2">D30*HLOOKUP(A30,$H$35:$J$37,3,FALSE)</f>
        <v>134900</v>
      </c>
      <c r="G30" s="31" t="s">
        <v>86</v>
      </c>
      <c r="H30" s="32"/>
    </row>
    <row r="31" spans="1:8" x14ac:dyDescent="0.4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33" t="str">
        <f>LOOKUP(SMALL($D$29:$D$37,2),$D$29:$D$37,$A$29:$A$37)</f>
        <v>하이트</v>
      </c>
      <c r="H31" s="34"/>
    </row>
    <row r="32" spans="1:8" x14ac:dyDescent="0.4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IF(SUMPRODUCT($E49:$G49,{0.3,0.3,0.4})&gt;=70,_xlfn.XLOOKUP(D49,$E$41:$E$44,$F$41:$F$44,,-1)+5,_xlfn.XLOOKUP(D49,$E$41:$E$44,$F$41:$F$44,,-1))</f>
        <v>0</v>
      </c>
      <c r="I49" s="11">
        <f>IF(ISBLANK(D49),VLOOKUP(AVERAGE(E49:G49),$A$41:$B$45,2,TRUE)+0.5%,VLOOKUP(AVERAGE(E49:G49),$A$41:$B$45,2,TRUE))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IF(SUMPRODUCT($E50:$G50,{0.3,0.3,0.4})&gt;=70,_xlfn.XLOOKUP(D50,$E$41:$E$44,$F$41:$F$44,,-1)+5,_xlfn.XLOOKUP(D50,$E$41:$E$44,$F$41:$F$44,,-1))</f>
        <v>8</v>
      </c>
      <c r="I50" s="11">
        <f t="shared" ref="I50:I61" si="3">IF(ISBLANK(D50),VLOOKUP(AVERAGE(E50:G50),$A$41:$B$45,2,TRUE)+0.5%,VLOOKUP(AVERAGE(E50:G50),$A$41:$B$45,2,TRUE))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IF(SUMPRODUCT($E51:$G51,{0.3,0.3,0.4})&gt;=70,_xlfn.XLOOKUP(D51,$E$41:$E$44,$F$41:$F$44,,-1)+5,_xlfn.XLOOKUP(D51,$E$41:$E$44,$F$41:$F$44,,-1))</f>
        <v>15</v>
      </c>
      <c r="I51" s="11">
        <f t="shared" si="3"/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IF(SUMPRODUCT($E52:$G52,{0.3,0.3,0.4})&gt;=70,_xlfn.XLOOKUP(D52,$E$41:$E$44,$F$41:$F$44,,-1)+5,_xlfn.XLOOKUP(D52,$E$41:$E$44,$F$41:$F$44,,-1))</f>
        <v>10</v>
      </c>
      <c r="I52" s="11">
        <f t="shared" si="3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IF(SUMPRODUCT($E53:$G53,{0.3,0.3,0.4})&gt;=70,_xlfn.XLOOKUP(D53,$E$41:$E$44,$F$41:$F$44,,-1)+5,_xlfn.XLOOKUP(D53,$E$41:$E$44,$F$41:$F$44,,-1))</f>
        <v>10</v>
      </c>
      <c r="I53" s="11">
        <f t="shared" si="3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IF(SUMPRODUCT($E54:$G54,{0.3,0.3,0.4})&gt;=70,_xlfn.XLOOKUP(D54,$E$41:$E$44,$F$41:$F$44,,-1)+5,_xlfn.XLOOKUP(D54,$E$41:$E$44,$F$41:$F$44,,-1))</f>
        <v>8</v>
      </c>
      <c r="I54" s="11">
        <f t="shared" si="3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IF(SUMPRODUCT($E55:$G55,{0.3,0.3,0.4})&gt;=70,_xlfn.XLOOKUP(D55,$E$41:$E$44,$F$41:$F$44,,-1)+5,_xlfn.XLOOKUP(D55,$E$41:$E$44,$F$41:$F$44,,-1))</f>
        <v>3</v>
      </c>
      <c r="I55" s="11">
        <f t="shared" si="3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IF(SUMPRODUCT($E56:$G56,{0.3,0.3,0.4})&gt;=70,_xlfn.XLOOKUP(D56,$E$41:$E$44,$F$41:$F$44,,-1)+5,_xlfn.XLOOKUP(D56,$E$41:$E$44,$F$41:$F$44,,-1))</f>
        <v>15</v>
      </c>
      <c r="I56" s="11">
        <f t="shared" si="3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IF(SUMPRODUCT($E57:$G57,{0.3,0.3,0.4})&gt;=70,_xlfn.XLOOKUP(D57,$E$41:$E$44,$F$41:$F$44,,-1)+5,_xlfn.XLOOKUP(D57,$E$41:$E$44,$F$41:$F$44,,-1))</f>
        <v>3</v>
      </c>
      <c r="I57" s="11">
        <f t="shared" si="3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IF(SUMPRODUCT($E58:$G58,{0.3,0.3,0.4})&gt;=70,_xlfn.XLOOKUP(D58,$E$41:$E$44,$F$41:$F$44,,-1)+5,_xlfn.XLOOKUP(D58,$E$41:$E$44,$F$41:$F$44,,-1))</f>
        <v>10</v>
      </c>
      <c r="I58" s="11">
        <f t="shared" si="3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IF(SUMPRODUCT($E59:$G59,{0.3,0.3,0.4})&gt;=70,_xlfn.XLOOKUP(D59,$E$41:$E$44,$F$41:$F$44,,-1)+5,_xlfn.XLOOKUP(D59,$E$41:$E$44,$F$41:$F$44,,-1))</f>
        <v>5</v>
      </c>
      <c r="I59" s="11">
        <f t="shared" si="3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IF(SUMPRODUCT($E60:$G60,{0.3,0.3,0.4})&gt;=70,_xlfn.XLOOKUP(D60,$E$41:$E$44,$F$41:$F$44,,-1)+5,_xlfn.XLOOKUP(D60,$E$41:$E$44,$F$41:$F$44,,-1))</f>
        <v>3</v>
      </c>
      <c r="I60" s="11">
        <f t="shared" si="3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IF(SUMPRODUCT($E61:$G61,{0.3,0.3,0.4})&gt;=70,_xlfn.XLOOKUP(D61,$E$41:$E$44,$F$41:$F$44,,-1)+5,_xlfn.XLOOKUP(D61,$E$41:$E$44,$F$41:$F$44,,-1))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tabSelected="1" workbookViewId="0">
      <selection activeCell="D14" sqref="D14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6" width="8.5" bestFit="1" customWidth="1"/>
    <col min="7" max="7" width="20.09765625" bestFit="1" customWidth="1"/>
  </cols>
  <sheetData>
    <row r="1" spans="1:6" x14ac:dyDescent="0.4">
      <c r="A1" s="27" t="s">
        <v>18</v>
      </c>
      <c r="B1" t="s">
        <v>226</v>
      </c>
    </row>
    <row r="3" spans="1:6" x14ac:dyDescent="0.4">
      <c r="D3" s="27" t="s">
        <v>128</v>
      </c>
    </row>
    <row r="4" spans="1:6" x14ac:dyDescent="0.4">
      <c r="A4" s="27" t="s">
        <v>233</v>
      </c>
      <c r="B4" s="27" t="s">
        <v>127</v>
      </c>
      <c r="C4" s="27" t="s">
        <v>232</v>
      </c>
      <c r="D4" t="s">
        <v>136</v>
      </c>
      <c r="E4" t="s">
        <v>139</v>
      </c>
      <c r="F4" t="s">
        <v>227</v>
      </c>
    </row>
    <row r="5" spans="1:6" x14ac:dyDescent="0.4">
      <c r="A5" t="s">
        <v>234</v>
      </c>
      <c r="D5" s="28"/>
      <c r="E5" s="28"/>
      <c r="F5" s="28"/>
    </row>
    <row r="6" spans="1:6" x14ac:dyDescent="0.4">
      <c r="C6" t="s">
        <v>228</v>
      </c>
      <c r="D6" s="28">
        <v>0.44947735191637633</v>
      </c>
      <c r="E6" s="28">
        <v>0.22978723404255319</v>
      </c>
      <c r="F6" s="28">
        <v>0.35057471264367818</v>
      </c>
    </row>
    <row r="7" spans="1:6" x14ac:dyDescent="0.4">
      <c r="C7" t="s">
        <v>231</v>
      </c>
      <c r="D7" s="28">
        <v>0.45623342175066312</v>
      </c>
      <c r="E7" s="28">
        <v>0.23287671232876711</v>
      </c>
      <c r="F7" s="28">
        <v>0.35874439461883406</v>
      </c>
    </row>
    <row r="8" spans="1:6" x14ac:dyDescent="0.4">
      <c r="A8" t="s">
        <v>235</v>
      </c>
      <c r="D8" s="28"/>
      <c r="E8" s="28"/>
      <c r="F8" s="28"/>
    </row>
    <row r="9" spans="1:6" x14ac:dyDescent="0.4">
      <c r="C9" t="s">
        <v>228</v>
      </c>
      <c r="D9" s="28">
        <v>0.55052264808362372</v>
      </c>
      <c r="E9" s="28">
        <v>0.65106382978723409</v>
      </c>
      <c r="F9" s="28">
        <v>0.59578544061302685</v>
      </c>
    </row>
    <row r="10" spans="1:6" x14ac:dyDescent="0.4">
      <c r="C10" t="s">
        <v>231</v>
      </c>
      <c r="D10" s="28">
        <v>0.54376657824933683</v>
      </c>
      <c r="E10" s="28">
        <v>0.6678082191780822</v>
      </c>
      <c r="F10" s="28">
        <v>0.59790732436472349</v>
      </c>
    </row>
    <row r="11" spans="1:6" x14ac:dyDescent="0.4">
      <c r="A11" t="s">
        <v>236</v>
      </c>
      <c r="D11" s="28"/>
      <c r="E11" s="28"/>
      <c r="F11" s="28"/>
    </row>
    <row r="12" spans="1:6" x14ac:dyDescent="0.4">
      <c r="C12" t="s">
        <v>228</v>
      </c>
      <c r="D12" s="28">
        <v>0</v>
      </c>
      <c r="E12" s="28">
        <v>0.11914893617021277</v>
      </c>
      <c r="F12" s="28">
        <v>5.3639846743295021E-2</v>
      </c>
    </row>
    <row r="13" spans="1:6" x14ac:dyDescent="0.4">
      <c r="C13" t="s">
        <v>231</v>
      </c>
      <c r="D13" s="28">
        <v>0</v>
      </c>
      <c r="E13" s="28">
        <v>9.9315068493150679E-2</v>
      </c>
      <c r="F13" s="28">
        <v>4.3348281016442454E-2</v>
      </c>
    </row>
    <row r="14" spans="1:6" x14ac:dyDescent="0.4">
      <c r="A14" t="s">
        <v>229</v>
      </c>
      <c r="D14" s="28">
        <v>1</v>
      </c>
      <c r="E14" s="28">
        <v>1</v>
      </c>
      <c r="F14" s="28">
        <v>1</v>
      </c>
    </row>
    <row r="15" spans="1:6" x14ac:dyDescent="0.4">
      <c r="A15" t="s">
        <v>230</v>
      </c>
      <c r="D15" s="28">
        <v>1</v>
      </c>
      <c r="E15" s="28">
        <v>1</v>
      </c>
      <c r="F15" s="2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F12" sqref="F12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">
      <c r="A5" s="15" t="s">
        <v>140</v>
      </c>
      <c r="B5" s="16" t="s">
        <v>141</v>
      </c>
      <c r="C5" s="16" t="s">
        <v>136</v>
      </c>
      <c r="D5" s="16">
        <v>25</v>
      </c>
      <c r="E5" s="16">
        <v>31</v>
      </c>
      <c r="F5" s="16">
        <v>9</v>
      </c>
      <c r="G5" s="16">
        <v>20</v>
      </c>
      <c r="H5" s="17">
        <f t="shared" si="0"/>
        <v>85</v>
      </c>
    </row>
    <row r="6" spans="1:8" x14ac:dyDescent="0.4">
      <c r="A6" s="15" t="s">
        <v>142</v>
      </c>
      <c r="B6" s="16" t="s">
        <v>143</v>
      </c>
      <c r="C6" s="16" t="s">
        <v>136</v>
      </c>
      <c r="D6" s="16">
        <v>20</v>
      </c>
      <c r="E6" s="16">
        <v>35</v>
      </c>
      <c r="F6" s="16">
        <v>9</v>
      </c>
      <c r="G6" s="16">
        <v>18</v>
      </c>
      <c r="H6" s="17">
        <f t="shared" si="0"/>
        <v>82</v>
      </c>
    </row>
    <row r="7" spans="1:8" x14ac:dyDescent="0.4">
      <c r="A7" s="15" t="s">
        <v>144</v>
      </c>
      <c r="B7" s="16" t="s">
        <v>145</v>
      </c>
      <c r="C7" s="16" t="s">
        <v>139</v>
      </c>
      <c r="D7" s="16">
        <v>25</v>
      </c>
      <c r="E7" s="16">
        <v>34</v>
      </c>
      <c r="F7" s="16">
        <v>8</v>
      </c>
      <c r="G7" s="16">
        <v>20</v>
      </c>
      <c r="H7" s="17">
        <f t="shared" si="0"/>
        <v>87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0"/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0"/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0"/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0"/>
        <v>77</v>
      </c>
    </row>
    <row r="12" spans="1:8" x14ac:dyDescent="0.4">
      <c r="A12" s="15" t="s">
        <v>154</v>
      </c>
      <c r="B12" s="16" t="s">
        <v>155</v>
      </c>
      <c r="C12" s="16" t="s">
        <v>139</v>
      </c>
      <c r="D12" s="16">
        <v>28</v>
      </c>
      <c r="E12" s="16">
        <v>29</v>
      </c>
      <c r="F12" s="16">
        <v>9</v>
      </c>
      <c r="G12" s="16">
        <v>16</v>
      </c>
      <c r="H12" s="17">
        <f t="shared" si="0"/>
        <v>82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0"/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0"/>
        <v>77</v>
      </c>
    </row>
    <row r="15" spans="1:8" x14ac:dyDescent="0.4">
      <c r="A15" s="15" t="s">
        <v>160</v>
      </c>
      <c r="B15" s="16" t="s">
        <v>161</v>
      </c>
      <c r="C15" s="16" t="s">
        <v>136</v>
      </c>
      <c r="D15" s="16">
        <v>20</v>
      </c>
      <c r="E15" s="16">
        <v>35</v>
      </c>
      <c r="F15" s="16">
        <v>6</v>
      </c>
      <c r="G15" s="16">
        <v>19</v>
      </c>
      <c r="H15" s="17">
        <f t="shared" si="0"/>
        <v>80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0"/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0"/>
        <v>77</v>
      </c>
    </row>
    <row r="18" spans="1:8" x14ac:dyDescent="0.4">
      <c r="A18" s="15" t="s">
        <v>166</v>
      </c>
      <c r="B18" s="16" t="s">
        <v>167</v>
      </c>
      <c r="C18" s="16" t="s">
        <v>136</v>
      </c>
      <c r="D18" s="16">
        <v>25</v>
      </c>
      <c r="E18" s="16">
        <v>33</v>
      </c>
      <c r="F18" s="16">
        <v>5</v>
      </c>
      <c r="G18" s="16">
        <v>20</v>
      </c>
      <c r="H18" s="17">
        <f t="shared" si="0"/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0"/>
        <v>77</v>
      </c>
    </row>
    <row r="20" spans="1:8" x14ac:dyDescent="0.4">
      <c r="A20" s="15" t="s">
        <v>170</v>
      </c>
      <c r="B20" s="16" t="s">
        <v>171</v>
      </c>
      <c r="C20" s="16" t="s">
        <v>139</v>
      </c>
      <c r="D20" s="16">
        <v>21</v>
      </c>
      <c r="E20" s="16">
        <v>40</v>
      </c>
      <c r="F20" s="16">
        <v>9</v>
      </c>
      <c r="G20" s="16">
        <v>20</v>
      </c>
      <c r="H20" s="17">
        <f t="shared" si="0"/>
        <v>90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0"/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0"/>
        <v>91</v>
      </c>
    </row>
    <row r="23" spans="1:8" x14ac:dyDescent="0.4">
      <c r="A23" s="15" t="s">
        <v>176</v>
      </c>
      <c r="B23" s="16" t="s">
        <v>177</v>
      </c>
      <c r="C23" s="16" t="s">
        <v>136</v>
      </c>
      <c r="D23" s="16">
        <v>25</v>
      </c>
      <c r="E23" s="16">
        <v>37</v>
      </c>
      <c r="F23" s="16">
        <v>6</v>
      </c>
      <c r="G23" s="16">
        <v>15</v>
      </c>
      <c r="H23" s="17">
        <f t="shared" si="0"/>
        <v>83</v>
      </c>
    </row>
    <row r="24" spans="1:8" x14ac:dyDescent="0.4">
      <c r="A24" s="18" t="s">
        <v>178</v>
      </c>
      <c r="B24" s="19" t="s">
        <v>179</v>
      </c>
      <c r="C24" s="19" t="s">
        <v>139</v>
      </c>
      <c r="D24" s="19">
        <v>29</v>
      </c>
      <c r="E24" s="19">
        <v>30</v>
      </c>
      <c r="F24" s="19">
        <v>8</v>
      </c>
      <c r="G24" s="19">
        <v>16</v>
      </c>
      <c r="H24" s="19">
        <f t="shared" si="0"/>
        <v>83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3:G24" xr:uid="{AF5AC272-B3E1-4EFA-93E2-DAF8E306A81A}">
      <formula1>SUM(D3:G3)&lt;=100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3" workbookViewId="0">
      <selection activeCell="K25" sqref="K25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/>
      <c r="B3" s="5"/>
      <c r="C3" s="5">
        <v>9</v>
      </c>
      <c r="D3" s="5">
        <v>7</v>
      </c>
      <c r="E3" s="5">
        <v>1750</v>
      </c>
    </row>
    <row r="4" spans="1:5" x14ac:dyDescent="0.4">
      <c r="A4" s="5"/>
      <c r="B4" s="5"/>
      <c r="C4" s="5">
        <v>5</v>
      </c>
      <c r="D4" s="5">
        <v>2</v>
      </c>
      <c r="E4" s="5">
        <v>300</v>
      </c>
    </row>
    <row r="5" spans="1:5" x14ac:dyDescent="0.4">
      <c r="A5" s="5"/>
      <c r="B5" s="5"/>
      <c r="C5" s="5">
        <v>11</v>
      </c>
      <c r="D5" s="5">
        <v>15</v>
      </c>
      <c r="E5" s="5">
        <v>6600</v>
      </c>
    </row>
    <row r="6" spans="1:5" x14ac:dyDescent="0.4">
      <c r="A6" s="5"/>
      <c r="B6" s="5"/>
      <c r="C6" s="5">
        <v>14</v>
      </c>
      <c r="D6" s="5">
        <v>14</v>
      </c>
      <c r="E6" s="5">
        <v>13300</v>
      </c>
    </row>
    <row r="7" spans="1:5" x14ac:dyDescent="0.4">
      <c r="A7" s="5"/>
      <c r="B7" s="5"/>
      <c r="C7" s="5">
        <v>7</v>
      </c>
      <c r="D7" s="5">
        <v>20</v>
      </c>
      <c r="E7" s="5">
        <v>11200</v>
      </c>
    </row>
    <row r="8" spans="1:5" x14ac:dyDescent="0.4">
      <c r="A8" s="5"/>
      <c r="B8" s="5"/>
      <c r="C8" s="5">
        <v>17</v>
      </c>
      <c r="D8" s="5">
        <v>23</v>
      </c>
      <c r="E8" s="5">
        <v>7820</v>
      </c>
    </row>
    <row r="9" spans="1:5" x14ac:dyDescent="0.4">
      <c r="A9" s="5"/>
      <c r="B9" s="5"/>
      <c r="C9" s="5">
        <v>12</v>
      </c>
      <c r="D9" s="5">
        <v>10</v>
      </c>
      <c r="E9" s="5">
        <v>23400</v>
      </c>
    </row>
    <row r="10" spans="1:5" x14ac:dyDescent="0.4">
      <c r="A10" s="5"/>
      <c r="B10" s="5"/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J8" sqref="J8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5" t="s">
        <v>188</v>
      </c>
      <c r="B1" s="35"/>
      <c r="C1" s="35"/>
      <c r="D1" s="35"/>
      <c r="E1" s="35"/>
      <c r="F1" s="35"/>
      <c r="G1" s="35"/>
      <c r="H1" s="35"/>
    </row>
    <row r="3" spans="1:8" x14ac:dyDescent="0.4">
      <c r="A3" s="4" t="s">
        <v>18</v>
      </c>
      <c r="B3" s="4" t="s">
        <v>127</v>
      </c>
      <c r="C3" s="4" t="s">
        <v>189</v>
      </c>
      <c r="D3" s="4" t="s">
        <v>128</v>
      </c>
      <c r="E3" s="4" t="s">
        <v>190</v>
      </c>
      <c r="F3" s="4" t="s">
        <v>191</v>
      </c>
      <c r="G3" s="4" t="s">
        <v>192</v>
      </c>
      <c r="H3" s="4" t="s">
        <v>193</v>
      </c>
    </row>
    <row r="4" spans="1:8" x14ac:dyDescent="0.4">
      <c r="A4" s="4" t="s">
        <v>194</v>
      </c>
      <c r="B4" s="4" t="s">
        <v>195</v>
      </c>
      <c r="C4" s="4" t="s">
        <v>196</v>
      </c>
      <c r="D4" s="2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197</v>
      </c>
      <c r="B5" s="4" t="s">
        <v>198</v>
      </c>
      <c r="C5" s="4" t="s">
        <v>199</v>
      </c>
      <c r="D5" s="2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200</v>
      </c>
      <c r="B6" s="4" t="s">
        <v>201</v>
      </c>
      <c r="C6" s="4" t="s">
        <v>202</v>
      </c>
      <c r="D6" s="2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203</v>
      </c>
      <c r="B7" s="4" t="s">
        <v>204</v>
      </c>
      <c r="C7" s="4" t="s">
        <v>202</v>
      </c>
      <c r="D7" s="2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205</v>
      </c>
      <c r="B8" s="4" t="s">
        <v>206</v>
      </c>
      <c r="C8" s="4" t="s">
        <v>207</v>
      </c>
      <c r="D8" s="2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208</v>
      </c>
      <c r="B9" s="4" t="s">
        <v>209</v>
      </c>
      <c r="C9" s="4" t="s">
        <v>207</v>
      </c>
      <c r="D9" s="2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210</v>
      </c>
      <c r="B10" s="4" t="s">
        <v>211</v>
      </c>
      <c r="C10" s="4" t="s">
        <v>199</v>
      </c>
      <c r="D10" s="2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212</v>
      </c>
      <c r="B11" s="4" t="s">
        <v>213</v>
      </c>
      <c r="C11" s="4" t="s">
        <v>196</v>
      </c>
      <c r="D11" s="2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214</v>
      </c>
      <c r="B12" s="4" t="s">
        <v>215</v>
      </c>
      <c r="C12" s="4" t="s">
        <v>207</v>
      </c>
      <c r="D12" s="2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216</v>
      </c>
      <c r="B13" s="4" t="s">
        <v>217</v>
      </c>
      <c r="C13" s="4" t="s">
        <v>202</v>
      </c>
      <c r="D13" s="2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/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218</v>
      </c>
    </row>
    <row r="3" spans="1:4" x14ac:dyDescent="0.4">
      <c r="A3" s="20" t="s">
        <v>219</v>
      </c>
      <c r="B3" s="20" t="s">
        <v>220</v>
      </c>
      <c r="C3" s="20" t="s">
        <v>221</v>
      </c>
      <c r="D3" s="20" t="s">
        <v>8</v>
      </c>
    </row>
    <row r="4" spans="1:4" x14ac:dyDescent="0.4">
      <c r="A4" s="21">
        <v>45301</v>
      </c>
      <c r="B4" t="s">
        <v>185</v>
      </c>
      <c r="C4">
        <v>3</v>
      </c>
      <c r="D4" s="22">
        <v>2850</v>
      </c>
    </row>
    <row r="5" spans="1:4" x14ac:dyDescent="0.4">
      <c r="A5" s="21">
        <v>45301</v>
      </c>
      <c r="B5" t="s">
        <v>187</v>
      </c>
      <c r="C5">
        <v>10</v>
      </c>
      <c r="D5" s="22">
        <v>3400</v>
      </c>
    </row>
    <row r="6" spans="1:4" x14ac:dyDescent="0.4">
      <c r="A6" s="21">
        <v>45301</v>
      </c>
      <c r="B6" t="s">
        <v>186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김수진</cp:lastModifiedBy>
  <dcterms:created xsi:type="dcterms:W3CDTF">2023-05-11T11:47:16Z</dcterms:created>
  <dcterms:modified xsi:type="dcterms:W3CDTF">2025-05-03T03:49:17Z</dcterms:modified>
</cp:coreProperties>
</file>