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4_기본서_컴활2급_실기_실습예제_240703 update\길벗컴활2급 - 복사본\03 기본모의고사\"/>
    </mc:Choice>
  </mc:AlternateContent>
  <xr:revisionPtr revIDLastSave="0" documentId="13_ncr:1_{2463305D-2F2E-4D55-9CFF-85EAB9B7982D}" xr6:coauthVersionLast="47" xr6:coauthVersionMax="47" xr10:uidLastSave="{00000000-0000-0000-0000-000000000000}"/>
  <bookViews>
    <workbookView xWindow="-108" yWindow="-108" windowWidth="23256" windowHeight="12456" tabRatio="810" activeTab="4" xr2:uid="{1EA7D4BC-0E71-467A-81F4-8371BAA0CFDB}"/>
  </bookViews>
  <sheets>
    <sheet name="기본작업-1" sheetId="1" r:id="rId1"/>
    <sheet name="기본작업-2" sheetId="2" r:id="rId2"/>
    <sheet name="기본작업-3" sheetId="3" r:id="rId3"/>
    <sheet name="기본작업-4" sheetId="9" r:id="rId4"/>
    <sheet name="계산작업" sheetId="11" r:id="rId5"/>
    <sheet name="분석작업-1" sheetId="5" r:id="rId6"/>
    <sheet name="분석작업-2" sheetId="6" r:id="rId7"/>
    <sheet name="분석작업-3" sheetId="10" r:id="rId8"/>
    <sheet name="매크로작업" sheetId="7" r:id="rId9"/>
    <sheet name="차트작업" sheetId="8" r:id="rId10"/>
  </sheets>
  <definedNames>
    <definedName name="_xlnm._FilterDatabase" localSheetId="2" hidden="1">'기본작업-3'!$A$3:$F$13</definedName>
    <definedName name="_xleta.MID" hidden="1" xlm="1">#NAME?</definedName>
    <definedName name="_xlnm.Criteria" localSheetId="2">'기본작업-3'!$A$16:$B$17</definedName>
    <definedName name="_xlnm.Extract" localSheetId="2">'기본작업-3'!$A$20:$F$20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5" i="11" l="1" a="1"/>
  <c r="I25" i="11" s="1"/>
  <c r="I26" i="11" a="1"/>
  <c r="I26" i="11" s="1"/>
  <c r="I27" i="11" a="1"/>
  <c r="I27" i="11" s="1"/>
  <c r="I28" i="11" a="1"/>
  <c r="I28" i="11"/>
  <c r="I29" i="11" a="1"/>
  <c r="I29" i="11" s="1"/>
  <c r="I30" i="11" a="1"/>
  <c r="I30" i="11" s="1"/>
  <c r="I31" i="11" a="1"/>
  <c r="I31" i="11" s="1"/>
  <c r="I32" i="11" a="1"/>
  <c r="I32" i="11" s="1"/>
  <c r="I24" i="11" a="1"/>
  <c r="I24" i="11" s="1"/>
  <c r="D32" i="11"/>
  <c r="D16" i="11"/>
  <c r="D17" i="11"/>
  <c r="D11" i="11"/>
  <c r="D12" i="11"/>
  <c r="D13" i="11"/>
  <c r="D14" i="11"/>
  <c r="D15" i="11"/>
  <c r="F4" i="11" a="1"/>
  <c r="F4" i="11" s="1"/>
  <c r="F5" i="11" a="1"/>
  <c r="F5" i="11" s="1"/>
  <c r="F6" i="11" a="1"/>
  <c r="F6" i="11" s="1"/>
  <c r="F7" i="11" a="1"/>
  <c r="F7" i="11" s="1"/>
  <c r="F3" i="11" a="1"/>
  <c r="F3" i="11" s="1"/>
  <c r="E15" i="7"/>
  <c r="H23" i="5"/>
  <c r="H21" i="5"/>
  <c r="H17" i="5"/>
  <c r="H15" i="5"/>
  <c r="H12" i="5"/>
  <c r="H7" i="5"/>
  <c r="H5" i="5"/>
  <c r="H8" i="5" s="1"/>
  <c r="H24" i="5"/>
  <c r="G24" i="5"/>
  <c r="F24" i="5"/>
  <c r="E24" i="5"/>
  <c r="H18" i="5"/>
  <c r="G18" i="5"/>
  <c r="F18" i="5"/>
  <c r="E18" i="5"/>
  <c r="H13" i="5"/>
  <c r="G13" i="5"/>
  <c r="F13" i="5"/>
  <c r="E13" i="5"/>
  <c r="G8" i="5"/>
  <c r="F8" i="5"/>
  <c r="F26" i="5" s="1"/>
  <c r="E8" i="5"/>
  <c r="E26" i="5" s="1"/>
  <c r="E7" i="11"/>
  <c r="E6" i="11"/>
  <c r="E5" i="11"/>
  <c r="E4" i="11"/>
  <c r="E3" i="11"/>
  <c r="H26" i="5" l="1"/>
  <c r="H25" i="5"/>
  <c r="G26" i="5"/>
  <c r="C12" i="10"/>
  <c r="E12" i="10"/>
  <c r="B12" i="10"/>
  <c r="H5" i="10"/>
  <c r="H7" i="10"/>
  <c r="H8" i="10"/>
  <c r="H9" i="10"/>
  <c r="H10" i="10"/>
  <c r="H11" i="10"/>
  <c r="H4" i="10"/>
  <c r="F5" i="10"/>
  <c r="F6" i="10"/>
  <c r="G5" i="10" s="1"/>
  <c r="F7" i="10"/>
  <c r="F8" i="10"/>
  <c r="F9" i="10"/>
  <c r="F10" i="10"/>
  <c r="F11" i="10"/>
  <c r="F4" i="10"/>
  <c r="D5" i="10"/>
  <c r="D6" i="10"/>
  <c r="D12" i="10" s="1"/>
  <c r="D7" i="10"/>
  <c r="D8" i="10"/>
  <c r="D9" i="10"/>
  <c r="D10" i="10"/>
  <c r="D11" i="10"/>
  <c r="D4" i="10"/>
  <c r="E11" i="9"/>
  <c r="F11" i="9"/>
  <c r="G11" i="9"/>
  <c r="H11" i="9"/>
  <c r="D11" i="9"/>
  <c r="I5" i="9"/>
  <c r="I6" i="9"/>
  <c r="I7" i="9"/>
  <c r="I8" i="9"/>
  <c r="I9" i="9"/>
  <c r="I10" i="9"/>
  <c r="I4" i="9"/>
  <c r="H5" i="9"/>
  <c r="H6" i="9"/>
  <c r="H7" i="9"/>
  <c r="H8" i="9"/>
  <c r="H9" i="9"/>
  <c r="H10" i="9"/>
  <c r="H4" i="9"/>
  <c r="G5" i="9"/>
  <c r="G6" i="9"/>
  <c r="G7" i="9"/>
  <c r="G8" i="9"/>
  <c r="G9" i="9"/>
  <c r="G10" i="9"/>
  <c r="G4" i="9"/>
  <c r="G4" i="10" l="1"/>
  <c r="G11" i="10"/>
  <c r="F12" i="10"/>
  <c r="G10" i="10"/>
  <c r="G9" i="10"/>
  <c r="G8" i="10"/>
  <c r="G6" i="10"/>
  <c r="G7" i="10"/>
  <c r="H6" i="10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<sst xmlns="http://schemas.openxmlformats.org/spreadsheetml/2006/main" count="416" uniqueCount="272">
  <si>
    <t>제품 생산 현황</t>
    <phoneticPr fontId="1" type="noConversion"/>
  </si>
  <si>
    <t>제품코드</t>
  </si>
  <si>
    <t>심사 분석 결과</t>
  </si>
  <si>
    <t>이름</t>
  </si>
  <si>
    <t>근무</t>
  </si>
  <si>
    <t>능력</t>
  </si>
  <si>
    <t>실적</t>
  </si>
  <si>
    <t>평균</t>
  </si>
  <si>
    <t>포상금지급율</t>
  </si>
  <si>
    <t>가운수</t>
  </si>
  <si>
    <t>남영진</t>
  </si>
  <si>
    <t>강구치</t>
  </si>
  <si>
    <t>안미리</t>
  </si>
  <si>
    <t>초석구</t>
  </si>
  <si>
    <t>[표2]</t>
  </si>
  <si>
    <t>참여현황</t>
  </si>
  <si>
    <t>회원번호</t>
  </si>
  <si>
    <t>성명</t>
  </si>
  <si>
    <t>참여횟수</t>
  </si>
  <si>
    <t>참여도</t>
  </si>
  <si>
    <t>박성재</t>
  </si>
  <si>
    <t>소극적</t>
  </si>
  <si>
    <t>김아랑</t>
  </si>
  <si>
    <t>보통</t>
  </si>
  <si>
    <t>최정재</t>
  </si>
  <si>
    <t>적극적</t>
  </si>
  <si>
    <t>한성구</t>
  </si>
  <si>
    <t>정효주</t>
  </si>
  <si>
    <t>김정렬</t>
  </si>
  <si>
    <t>마성철</t>
  </si>
  <si>
    <t xml:space="preserve">[표3] </t>
  </si>
  <si>
    <t>사원별 수당지급현황</t>
  </si>
  <si>
    <t>근무년수</t>
  </si>
  <si>
    <t>기본급</t>
  </si>
  <si>
    <t>상여비율</t>
  </si>
  <si>
    <t>수당</t>
  </si>
  <si>
    <t>홍기재</t>
  </si>
  <si>
    <t>이민찬</t>
  </si>
  <si>
    <t>가영수</t>
  </si>
  <si>
    <t>류민완</t>
  </si>
  <si>
    <t>강술래</t>
  </si>
  <si>
    <t>수당차이</t>
  </si>
  <si>
    <t>&lt;참여분석표&gt;</t>
    <phoneticPr fontId="1" type="noConversion"/>
  </si>
  <si>
    <t xml:space="preserve">[표5] </t>
  </si>
  <si>
    <t>국어</t>
  </si>
  <si>
    <t>영어</t>
  </si>
  <si>
    <t>수학</t>
  </si>
  <si>
    <t xml:space="preserve">[표4] </t>
  </si>
  <si>
    <t>상공주식회사 인사고과</t>
  </si>
  <si>
    <t>성별</t>
  </si>
  <si>
    <t>부서</t>
  </si>
  <si>
    <t>점수</t>
  </si>
  <si>
    <t>류민수</t>
  </si>
  <si>
    <t>남</t>
  </si>
  <si>
    <t>경리부</t>
  </si>
  <si>
    <t>라우석</t>
  </si>
  <si>
    <t>영업부</t>
  </si>
  <si>
    <t>김민희</t>
  </si>
  <si>
    <t>여</t>
  </si>
  <si>
    <t>관리부</t>
  </si>
  <si>
    <t>박우민</t>
  </si>
  <si>
    <t>강우식</t>
  </si>
  <si>
    <t>유인숙</t>
  </si>
  <si>
    <t>고인자</t>
  </si>
  <si>
    <t>이민후</t>
  </si>
  <si>
    <t>관리부평균</t>
  </si>
  <si>
    <t>과정코드</t>
  </si>
  <si>
    <t>등급</t>
  </si>
  <si>
    <t>결석감점</t>
  </si>
  <si>
    <t>필기점수</t>
  </si>
  <si>
    <t>총점</t>
  </si>
  <si>
    <t>수료일</t>
  </si>
  <si>
    <t>전산</t>
  </si>
  <si>
    <t>고급반</t>
  </si>
  <si>
    <t>김현중</t>
  </si>
  <si>
    <t>중급반</t>
  </si>
  <si>
    <t>이사랑</t>
  </si>
  <si>
    <t>기초반</t>
  </si>
  <si>
    <t>김국토</t>
  </si>
  <si>
    <t>진선미</t>
  </si>
  <si>
    <t>구영후</t>
  </si>
  <si>
    <t>민정식</t>
  </si>
  <si>
    <t>마케팅</t>
  </si>
  <si>
    <t>도현국</t>
  </si>
  <si>
    <t>박지예</t>
  </si>
  <si>
    <t>최하늘</t>
  </si>
  <si>
    <t>합계</t>
  </si>
  <si>
    <t>순위</t>
  </si>
  <si>
    <t>부서별 비품관리</t>
    <phoneticPr fontId="1" type="noConversion"/>
  </si>
  <si>
    <t>비품</t>
  </si>
  <si>
    <t>지급일</t>
  </si>
  <si>
    <t>보유량</t>
  </si>
  <si>
    <t>요청량</t>
  </si>
  <si>
    <t>사용연수</t>
  </si>
  <si>
    <t xml:space="preserve"> 금액 </t>
  </si>
  <si>
    <t>기획팀</t>
  </si>
  <si>
    <t>A</t>
  </si>
  <si>
    <t>관리팀</t>
  </si>
  <si>
    <t>B</t>
  </si>
  <si>
    <t>총무팀</t>
  </si>
  <si>
    <t>인사팀</t>
  </si>
  <si>
    <t>회계팀</t>
  </si>
  <si>
    <t>경영팀</t>
  </si>
  <si>
    <t>감사팀</t>
  </si>
  <si>
    <t>C</t>
  </si>
  <si>
    <t>합계</t>
    <phoneticPr fontId="1" type="noConversion"/>
  </si>
  <si>
    <t>전자상거래 성적 일람표</t>
    <phoneticPr fontId="1" type="noConversion"/>
  </si>
  <si>
    <t>학번</t>
  </si>
  <si>
    <t>학과</t>
  </si>
  <si>
    <t>중간</t>
  </si>
  <si>
    <t>기말</t>
  </si>
  <si>
    <t>과제</t>
  </si>
  <si>
    <t>출석</t>
  </si>
  <si>
    <t>김선희</t>
  </si>
  <si>
    <t>A001</t>
  </si>
  <si>
    <t>전자상거래과</t>
  </si>
  <si>
    <t>F</t>
  </si>
  <si>
    <t>권진현</t>
  </si>
  <si>
    <t>B001</t>
  </si>
  <si>
    <t>E-BUSINESS과</t>
  </si>
  <si>
    <t>안진이</t>
  </si>
  <si>
    <t>C001</t>
  </si>
  <si>
    <t>인터넷정보과</t>
  </si>
  <si>
    <t>이종택</t>
  </si>
  <si>
    <t>A004</t>
  </si>
  <si>
    <t>M</t>
  </si>
  <si>
    <t>허진희</t>
  </si>
  <si>
    <t>C003</t>
  </si>
  <si>
    <t>박선교</t>
  </si>
  <si>
    <t>D001</t>
  </si>
  <si>
    <t>컴퓨터과</t>
  </si>
  <si>
    <t>최석두</t>
  </si>
  <si>
    <t>B002</t>
  </si>
  <si>
    <t>홍나리</t>
  </si>
  <si>
    <t>D002</t>
  </si>
  <si>
    <t>박인숙</t>
  </si>
  <si>
    <t>C002</t>
  </si>
  <si>
    <t>나진규</t>
  </si>
  <si>
    <t>D003</t>
  </si>
  <si>
    <t>[표1] 3학년 1반 시간표</t>
    <phoneticPr fontId="1" type="noConversion"/>
  </si>
  <si>
    <t>[표2] 3학년 2반 시간표</t>
    <phoneticPr fontId="1" type="noConversion"/>
  </si>
  <si>
    <t>[표3] 3학년 3반 시간표</t>
    <phoneticPr fontId="1" type="noConversion"/>
  </si>
  <si>
    <t>[표4] 3학년 시간표</t>
    <phoneticPr fontId="1" type="noConversion"/>
  </si>
  <si>
    <t>과목</t>
  </si>
  <si>
    <t>월</t>
  </si>
  <si>
    <t>화</t>
  </si>
  <si>
    <t>수</t>
  </si>
  <si>
    <t>목</t>
  </si>
  <si>
    <t>금</t>
  </si>
  <si>
    <t>★</t>
  </si>
  <si>
    <t>과학</t>
  </si>
  <si>
    <t>네트워크 장비 판매 내역</t>
    <phoneticPr fontId="1" type="noConversion"/>
  </si>
  <si>
    <t>(단위 : 천원)</t>
    <phoneticPr fontId="1" type="noConversion"/>
  </si>
  <si>
    <t>품목</t>
  </si>
  <si>
    <t>단가</t>
  </si>
  <si>
    <t>판매량</t>
  </si>
  <si>
    <t>판매액</t>
  </si>
  <si>
    <t>목표량</t>
  </si>
  <si>
    <t>달성율</t>
  </si>
  <si>
    <t>매출순위</t>
  </si>
  <si>
    <t>평가</t>
  </si>
  <si>
    <t>스위칭 HUB</t>
  </si>
  <si>
    <t>더미 HUB</t>
  </si>
  <si>
    <t>RACK</t>
  </si>
  <si>
    <t>패치패널</t>
  </si>
  <si>
    <t>UTP케이블</t>
  </si>
  <si>
    <t>LAN카드</t>
  </si>
  <si>
    <t>라우터</t>
  </si>
  <si>
    <t>CSU</t>
  </si>
  <si>
    <t>평균</t>
    <phoneticPr fontId="1" type="noConversion"/>
  </si>
  <si>
    <t>충남 지역 거래처 현황</t>
    <phoneticPr fontId="1" type="noConversion"/>
  </si>
  <si>
    <t>매출번호</t>
  </si>
  <si>
    <t>순번</t>
  </si>
  <si>
    <t>거래처코드</t>
  </si>
  <si>
    <t>거래처명</t>
  </si>
  <si>
    <t xml:space="preserve"> 공급가액 </t>
  </si>
  <si>
    <t>SU게이트</t>
  </si>
  <si>
    <t>한솔CSN</t>
  </si>
  <si>
    <t>가나통상</t>
  </si>
  <si>
    <t>2023년도 매출 현황</t>
    <phoneticPr fontId="1" type="noConversion"/>
  </si>
  <si>
    <t>제품명</t>
  </si>
  <si>
    <t>매출건수</t>
  </si>
  <si>
    <t>매출수량</t>
  </si>
  <si>
    <t>평균단가</t>
  </si>
  <si>
    <t>추정이익</t>
  </si>
  <si>
    <t>스피커</t>
  </si>
  <si>
    <t>모뎀</t>
  </si>
  <si>
    <t>토너</t>
  </si>
  <si>
    <t>스캐너</t>
  </si>
  <si>
    <t>마우스</t>
  </si>
  <si>
    <t>키보드</t>
  </si>
  <si>
    <t>헤드셋</t>
  </si>
  <si>
    <t>프린터</t>
    <phoneticPr fontId="1" type="noConversion"/>
  </si>
  <si>
    <t>고객별 통화요금</t>
    <phoneticPr fontId="1" type="noConversion"/>
  </si>
  <si>
    <t>고객번호</t>
  </si>
  <si>
    <t>고객명</t>
  </si>
  <si>
    <t>요금제</t>
  </si>
  <si>
    <t>통화량</t>
  </si>
  <si>
    <t>기본요금</t>
  </si>
  <si>
    <t>통화요금</t>
  </si>
  <si>
    <t>SG-006</t>
  </si>
  <si>
    <t>강심장</t>
    <phoneticPr fontId="1" type="noConversion"/>
  </si>
  <si>
    <t>정액</t>
  </si>
  <si>
    <t>CP-004</t>
  </si>
  <si>
    <t>김영삼</t>
    <phoneticPr fontId="1" type="noConversion"/>
  </si>
  <si>
    <t>일반</t>
  </si>
  <si>
    <t>SG-004</t>
  </si>
  <si>
    <t>김우연</t>
    <phoneticPr fontId="1" type="noConversion"/>
  </si>
  <si>
    <t>AD-002</t>
  </si>
  <si>
    <t>신경아</t>
    <phoneticPr fontId="1" type="noConversion"/>
  </si>
  <si>
    <t>영상</t>
  </si>
  <si>
    <t>AD-006</t>
  </si>
  <si>
    <t>신영숙</t>
    <phoneticPr fontId="1" type="noConversion"/>
  </si>
  <si>
    <t>AD-001</t>
  </si>
  <si>
    <t>유기정</t>
    <phoneticPr fontId="1" type="noConversion"/>
  </si>
  <si>
    <t>CP-002</t>
  </si>
  <si>
    <t>윤석남</t>
    <phoneticPr fontId="1" type="noConversion"/>
  </si>
  <si>
    <t>CP-005</t>
  </si>
  <si>
    <t>이해인</t>
    <phoneticPr fontId="1" type="noConversion"/>
  </si>
  <si>
    <t>SG-003</t>
  </si>
  <si>
    <t>전선하</t>
    <phoneticPr fontId="1" type="noConversion"/>
  </si>
  <si>
    <t>AD-003</t>
  </si>
  <si>
    <t>최시연</t>
    <phoneticPr fontId="1" type="noConversion"/>
  </si>
  <si>
    <t>성명</t>
    <phoneticPr fontId="1" type="noConversion"/>
  </si>
  <si>
    <t xml:space="preserve">[표1] </t>
    <phoneticPr fontId="1" type="noConversion"/>
  </si>
  <si>
    <t>사원명</t>
    <phoneticPr fontId="1" type="noConversion"/>
  </si>
  <si>
    <t>제품코드</t>
    <phoneticPr fontId="1" type="noConversion"/>
  </si>
  <si>
    <t>1월판매량</t>
    <phoneticPr fontId="1" type="noConversion"/>
  </si>
  <si>
    <t>2월판매량</t>
    <phoneticPr fontId="1" type="noConversion"/>
  </si>
  <si>
    <t>1-m-gb</t>
    <phoneticPr fontId="1" type="noConversion"/>
  </si>
  <si>
    <t>1-s-ne</t>
    <phoneticPr fontId="1" type="noConversion"/>
  </si>
  <si>
    <t>1-k-ld</t>
    <phoneticPr fontId="1" type="noConversion"/>
  </si>
  <si>
    <t>2-m-os</t>
    <phoneticPr fontId="1" type="noConversion"/>
  </si>
  <si>
    <t>2-k-fv</t>
    <phoneticPr fontId="1" type="noConversion"/>
  </si>
  <si>
    <t>3-m-xe</t>
    <phoneticPr fontId="1" type="noConversion"/>
  </si>
  <si>
    <t>3-k-hm</t>
    <phoneticPr fontId="1" type="noConversion"/>
  </si>
  <si>
    <t>제품판매현황</t>
    <phoneticPr fontId="1" type="noConversion"/>
  </si>
  <si>
    <t>제품명</t>
    <phoneticPr fontId="1" type="noConversion"/>
  </si>
  <si>
    <t>2-e-ua</t>
    <phoneticPr fontId="1" type="noConversion"/>
  </si>
  <si>
    <t>3-i-xt</t>
    <phoneticPr fontId="1" type="noConversion"/>
  </si>
  <si>
    <t>E-BUSINESS과 평균</t>
  </si>
  <si>
    <t>인터넷정보과 평균</t>
  </si>
  <si>
    <t>전자상거래과 평균</t>
  </si>
  <si>
    <t>컴퓨터과 평균</t>
  </si>
  <si>
    <t>전체 평균</t>
  </si>
  <si>
    <t>M 최대</t>
  </si>
  <si>
    <t>F 최대</t>
  </si>
  <si>
    <t>전체 최대값</t>
  </si>
  <si>
    <t>국어</t>
    <phoneticPr fontId="1" type="noConversion"/>
  </si>
  <si>
    <t>영어</t>
    <phoneticPr fontId="1" type="noConversion"/>
  </si>
  <si>
    <t>생산부서</t>
    <phoneticPr fontId="1" type="noConversion"/>
  </si>
  <si>
    <t>생산량</t>
    <phoneticPr fontId="1" type="noConversion"/>
  </si>
  <si>
    <t>불량률</t>
    <phoneticPr fontId="1" type="noConversion"/>
  </si>
  <si>
    <t>최대생산량</t>
    <phoneticPr fontId="1" type="noConversion"/>
  </si>
  <si>
    <t>생산1부</t>
    <phoneticPr fontId="1" type="noConversion"/>
  </si>
  <si>
    <t>생산2부</t>
  </si>
  <si>
    <t>생산3부</t>
  </si>
  <si>
    <t>제조1부</t>
    <phoneticPr fontId="1" type="noConversion"/>
  </si>
  <si>
    <t>제조2부</t>
  </si>
  <si>
    <t>제조3부</t>
  </si>
  <si>
    <t>PE-12</t>
    <phoneticPr fontId="1" type="noConversion"/>
  </si>
  <si>
    <t>PE-23</t>
    <phoneticPr fontId="1" type="noConversion"/>
  </si>
  <si>
    <t>PE-34</t>
    <phoneticPr fontId="1" type="noConversion"/>
  </si>
  <si>
    <t>CE-10</t>
    <phoneticPr fontId="1" type="noConversion"/>
  </si>
  <si>
    <t>CE-20</t>
    <phoneticPr fontId="1" type="noConversion"/>
  </si>
  <si>
    <t>CE-30</t>
    <phoneticPr fontId="1" type="noConversion"/>
  </si>
  <si>
    <t>AM-11</t>
    <phoneticPr fontId="1" type="noConversion"/>
  </si>
  <si>
    <t>AM-22</t>
    <phoneticPr fontId="1" type="noConversion"/>
  </si>
  <si>
    <t>AM-33</t>
    <phoneticPr fontId="1" type="noConversion"/>
  </si>
  <si>
    <t>●교육 성적 현황●</t>
    <phoneticPr fontId="1" type="noConversion"/>
  </si>
  <si>
    <t>영상</t>
    <phoneticPr fontId="1" type="noConversion"/>
  </si>
  <si>
    <t>&gt;40000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</si>
</sst>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"/>
    <numFmt numFmtId="180" formatCode="dd&quot;일(&quot;aaaa&quot;)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u val="double"/>
      <sz val="16"/>
      <color theme="0"/>
      <name val="HY견고딕"/>
      <family val="1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5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Up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Up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0" fillId="0" borderId="6" xfId="0" applyBorder="1">
      <alignment vertical="center"/>
    </xf>
    <xf numFmtId="0" fontId="0" fillId="0" borderId="0" xfId="0" applyAlignment="1">
      <alignment horizontal="right" vertical="center"/>
    </xf>
    <xf numFmtId="10" fontId="0" fillId="0" borderId="1" xfId="0" applyNumberFormat="1" applyBorder="1" applyAlignment="1">
      <alignment horizontal="right" vertical="center"/>
    </xf>
    <xf numFmtId="10" fontId="0" fillId="0" borderId="1" xfId="2" applyNumberFormat="1" applyFont="1" applyBorder="1" applyAlignment="1">
      <alignment horizontal="right" vertical="center"/>
    </xf>
    <xf numFmtId="9" fontId="0" fillId="0" borderId="1" xfId="2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176" fontId="0" fillId="0" borderId="0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41" fontId="0" fillId="0" borderId="13" xfId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41" fontId="0" fillId="0" borderId="16" xfId="0" applyNumberFormat="1" applyBorder="1">
      <alignment vertical="center"/>
    </xf>
    <xf numFmtId="0" fontId="0" fillId="0" borderId="0" xfId="0" applyBorder="1">
      <alignment vertical="center"/>
    </xf>
    <xf numFmtId="0" fontId="8" fillId="3" borderId="0" xfId="3" applyFont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180" fontId="0" fillId="0" borderId="1" xfId="0" applyNumberFormat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</cellXfs>
  <cellStyles count="4">
    <cellStyle name="강조색2" xfId="3" builtinId="33"/>
    <cellStyle name="백분율" xfId="2" builtinId="5"/>
    <cellStyle name="쉼표 [0]" xfId="1" builtinId="6"/>
    <cellStyle name="표준" xfId="0" builtinId="0"/>
  </cellStyles>
  <dxfs count="1">
    <dxf>
      <font>
        <b/>
        <i/>
        <color rgb="FFFFC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2023년도 매출 현황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차트작업!$F$3</c:f>
              <c:strCache>
                <c:ptCount val="1"/>
                <c:pt idx="0">
                  <c:v>추정이익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#,##0_);[Red]\(#,##0\)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차트작업!$B$4:$B$11</c:f>
              <c:strCache>
                <c:ptCount val="8"/>
                <c:pt idx="0">
                  <c:v>스피커</c:v>
                </c:pt>
                <c:pt idx="1">
                  <c:v>모뎀</c:v>
                </c:pt>
                <c:pt idx="2">
                  <c:v>프린터</c:v>
                </c:pt>
                <c:pt idx="3">
                  <c:v>토너</c:v>
                </c:pt>
                <c:pt idx="4">
                  <c:v>스캐너</c:v>
                </c:pt>
                <c:pt idx="5">
                  <c:v>마우스</c:v>
                </c:pt>
                <c:pt idx="6">
                  <c:v>키보드</c:v>
                </c:pt>
                <c:pt idx="7">
                  <c:v>헤드셋</c:v>
                </c:pt>
              </c:strCache>
            </c:strRef>
          </c:cat>
          <c:val>
            <c:numRef>
              <c:f>차트작업!$F$4:$F$11</c:f>
              <c:numCache>
                <c:formatCode>General</c:formatCode>
                <c:ptCount val="8"/>
                <c:pt idx="0">
                  <c:v>20800</c:v>
                </c:pt>
                <c:pt idx="1">
                  <c:v>429251</c:v>
                </c:pt>
                <c:pt idx="2">
                  <c:v>141257</c:v>
                </c:pt>
                <c:pt idx="3">
                  <c:v>247983</c:v>
                </c:pt>
                <c:pt idx="4">
                  <c:v>124266</c:v>
                </c:pt>
                <c:pt idx="5">
                  <c:v>151636</c:v>
                </c:pt>
                <c:pt idx="6">
                  <c:v>50000</c:v>
                </c:pt>
                <c:pt idx="7">
                  <c:v>163750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06-43BC-BB00-A8FFE0FDA64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472580159"/>
        <c:axId val="1472580639"/>
      </c:barChart>
      <c:catAx>
        <c:axId val="147258015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639"/>
        <c:crossesAt val="100000"/>
        <c:auto val="1"/>
        <c:lblAlgn val="ctr"/>
        <c:lblOffset val="100"/>
        <c:noMultiLvlLbl val="0"/>
      </c:catAx>
      <c:valAx>
        <c:axId val="1472580639"/>
        <c:scaling>
          <c:orientation val="minMax"/>
        </c:scaling>
        <c:delete val="0"/>
        <c:axPos val="r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72580159"/>
        <c:crosses val="max"/>
        <c:crossBetween val="between"/>
        <c:majorUnit val="10000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5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8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합계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6</xdr:row>
      <xdr:rowOff>0</xdr:rowOff>
    </xdr:from>
    <xdr:to>
      <xdr:col>7</xdr:col>
      <xdr:colOff>0</xdr:colOff>
      <xdr:row>9</xdr:row>
      <xdr:rowOff>0</xdr:rowOff>
    </xdr:to>
    <xdr:sp macro="[0]!테두리" textlink="">
      <xdr:nvSpPr>
        <xdr:cNvPr id="2" name="십자형 1">
          <a:extLst>
            <a:ext uri="{FF2B5EF4-FFF2-40B4-BE49-F238E27FC236}">
              <a16:creationId xmlns:a16="http://schemas.microsoft.com/office/drawing/2014/main" id="{99742C10-897F-D174-8ACB-18CFAE8B6B9B}"/>
            </a:ext>
          </a:extLst>
        </xdr:cNvPr>
        <xdr:cNvSpPr/>
      </xdr:nvSpPr>
      <xdr:spPr>
        <a:xfrm>
          <a:off x="4320540" y="1371600"/>
          <a:ext cx="731520" cy="662940"/>
        </a:xfrm>
        <a:prstGeom prst="plus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테두리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5DD8EF1-07BE-7257-EBEC-E8E1FB792E4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B1:F12"/>
  <sheetViews>
    <sheetView workbookViewId="0">
      <selection activeCell="D15" sqref="D15"/>
    </sheetView>
  </sheetViews>
  <sheetFormatPr defaultRowHeight="17.399999999999999" x14ac:dyDescent="0.4"/>
  <cols>
    <col min="1" max="1" width="3.59765625" customWidth="1"/>
    <col min="6" max="6" width="10.3984375" bestFit="1" customWidth="1"/>
  </cols>
  <sheetData>
    <row r="1" spans="2:6" x14ac:dyDescent="0.4">
      <c r="B1" t="s">
        <v>0</v>
      </c>
    </row>
    <row r="3" spans="2:6" x14ac:dyDescent="0.4">
      <c r="B3" s="1" t="s">
        <v>226</v>
      </c>
      <c r="C3" s="1" t="s">
        <v>250</v>
      </c>
      <c r="D3" s="1" t="s">
        <v>251</v>
      </c>
      <c r="E3" s="1" t="s">
        <v>252</v>
      </c>
      <c r="F3" s="1" t="s">
        <v>253</v>
      </c>
    </row>
    <row r="4" spans="2:6" x14ac:dyDescent="0.4">
      <c r="B4" s="1" t="s">
        <v>260</v>
      </c>
      <c r="C4" s="1" t="s">
        <v>254</v>
      </c>
      <c r="D4" s="3">
        <v>800</v>
      </c>
      <c r="E4" s="2">
        <v>0</v>
      </c>
      <c r="F4" s="3">
        <v>1000</v>
      </c>
    </row>
    <row r="5" spans="2:6" x14ac:dyDescent="0.4">
      <c r="B5" s="1" t="s">
        <v>261</v>
      </c>
      <c r="C5" s="1" t="s">
        <v>255</v>
      </c>
      <c r="D5" s="3">
        <v>2000</v>
      </c>
      <c r="E5" s="2">
        <v>4.1200000000000001E-2</v>
      </c>
      <c r="F5" s="3">
        <v>2500</v>
      </c>
    </row>
    <row r="6" spans="2:6" x14ac:dyDescent="0.4">
      <c r="B6" s="1" t="s">
        <v>262</v>
      </c>
      <c r="C6" s="1" t="s">
        <v>256</v>
      </c>
      <c r="D6" s="3">
        <v>960</v>
      </c>
      <c r="E6" s="2">
        <v>3.5000000000000001E-3</v>
      </c>
      <c r="F6" s="3">
        <v>1200</v>
      </c>
    </row>
    <row r="7" spans="2:6" x14ac:dyDescent="0.4">
      <c r="B7" s="1" t="s">
        <v>263</v>
      </c>
      <c r="C7" s="1" t="s">
        <v>257</v>
      </c>
      <c r="D7" s="3">
        <v>720</v>
      </c>
      <c r="E7" s="2">
        <v>5.7000000000000002E-3</v>
      </c>
      <c r="F7" s="3">
        <v>900</v>
      </c>
    </row>
    <row r="8" spans="2:6" x14ac:dyDescent="0.4">
      <c r="B8" s="1" t="s">
        <v>264</v>
      </c>
      <c r="C8" s="1" t="s">
        <v>258</v>
      </c>
      <c r="D8" s="3">
        <v>1200</v>
      </c>
      <c r="E8" s="2">
        <v>2.1399999999999999E-2</v>
      </c>
      <c r="F8" s="3">
        <v>1500</v>
      </c>
    </row>
    <row r="9" spans="2:6" x14ac:dyDescent="0.4">
      <c r="B9" s="1" t="s">
        <v>265</v>
      </c>
      <c r="C9" s="1" t="s">
        <v>259</v>
      </c>
      <c r="D9" s="3">
        <v>2800</v>
      </c>
      <c r="E9" s="2">
        <v>3.8399999999999997E-2</v>
      </c>
      <c r="F9" s="3">
        <v>3500</v>
      </c>
    </row>
    <row r="10" spans="2:6" x14ac:dyDescent="0.4">
      <c r="B10" s="1" t="s">
        <v>266</v>
      </c>
      <c r="C10" s="1" t="s">
        <v>254</v>
      </c>
      <c r="D10" s="3">
        <v>640</v>
      </c>
      <c r="E10" s="2">
        <v>6.1999999999999998E-3</v>
      </c>
      <c r="F10" s="3">
        <v>800</v>
      </c>
    </row>
    <row r="11" spans="2:6" x14ac:dyDescent="0.4">
      <c r="B11" s="1" t="s">
        <v>267</v>
      </c>
      <c r="C11" s="1" t="s">
        <v>255</v>
      </c>
      <c r="D11" s="3">
        <v>720</v>
      </c>
      <c r="E11" s="2">
        <v>8.3999999999999995E-3</v>
      </c>
      <c r="F11" s="3">
        <v>900</v>
      </c>
    </row>
    <row r="12" spans="2:6" x14ac:dyDescent="0.4">
      <c r="B12" s="1" t="s">
        <v>268</v>
      </c>
      <c r="C12" s="1" t="s">
        <v>256</v>
      </c>
      <c r="D12" s="3">
        <v>1200</v>
      </c>
      <c r="E12" s="2">
        <v>2.3900000000000001E-2</v>
      </c>
      <c r="F12" s="3">
        <v>1500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F11"/>
  <sheetViews>
    <sheetView topLeftCell="A12" workbookViewId="0">
      <selection activeCell="L26" sqref="L26"/>
    </sheetView>
  </sheetViews>
  <sheetFormatPr defaultRowHeight="17.399999999999999" x14ac:dyDescent="0.4"/>
  <sheetData>
    <row r="1" spans="1:6" ht="21" x14ac:dyDescent="0.4">
      <c r="A1" s="20" t="s">
        <v>179</v>
      </c>
      <c r="B1" s="20"/>
      <c r="C1" s="20"/>
      <c r="D1" s="20"/>
      <c r="E1" s="20"/>
      <c r="F1" s="20"/>
    </row>
    <row r="3" spans="1:6" x14ac:dyDescent="0.4">
      <c r="A3" s="6" t="s">
        <v>1</v>
      </c>
      <c r="B3" s="6" t="s">
        <v>180</v>
      </c>
      <c r="C3" s="6" t="s">
        <v>181</v>
      </c>
      <c r="D3" s="6" t="s">
        <v>182</v>
      </c>
      <c r="E3" s="6" t="s">
        <v>183</v>
      </c>
      <c r="F3" s="6" t="s">
        <v>184</v>
      </c>
    </row>
    <row r="4" spans="1:6" x14ac:dyDescent="0.4">
      <c r="A4" s="6">
        <v>1</v>
      </c>
      <c r="B4" s="6" t="s">
        <v>185</v>
      </c>
      <c r="C4" s="6">
        <v>1</v>
      </c>
      <c r="D4" s="6">
        <v>6</v>
      </c>
      <c r="E4" s="8">
        <v>16000</v>
      </c>
      <c r="F4" s="8">
        <v>20800</v>
      </c>
    </row>
    <row r="5" spans="1:6" x14ac:dyDescent="0.4">
      <c r="A5" s="6">
        <v>2</v>
      </c>
      <c r="B5" s="6" t="s">
        <v>186</v>
      </c>
      <c r="C5" s="6">
        <v>3</v>
      </c>
      <c r="D5" s="6">
        <v>31</v>
      </c>
      <c r="E5" s="8">
        <v>55032</v>
      </c>
      <c r="F5" s="8">
        <v>429251</v>
      </c>
    </row>
    <row r="6" spans="1:6" x14ac:dyDescent="0.4">
      <c r="A6" s="6">
        <v>3</v>
      </c>
      <c r="B6" s="6" t="s">
        <v>192</v>
      </c>
      <c r="C6" s="6">
        <v>2</v>
      </c>
      <c r="D6" s="6">
        <v>14</v>
      </c>
      <c r="E6" s="8">
        <v>44142</v>
      </c>
      <c r="F6" s="8">
        <v>141257</v>
      </c>
    </row>
    <row r="7" spans="1:6" x14ac:dyDescent="0.4">
      <c r="A7" s="6">
        <v>4</v>
      </c>
      <c r="B7" s="6" t="s">
        <v>187</v>
      </c>
      <c r="C7" s="6">
        <v>3</v>
      </c>
      <c r="D7" s="6">
        <v>72</v>
      </c>
      <c r="E7" s="8">
        <v>12337</v>
      </c>
      <c r="F7" s="8">
        <v>247983</v>
      </c>
    </row>
    <row r="8" spans="1:6" x14ac:dyDescent="0.4">
      <c r="A8" s="6">
        <v>5</v>
      </c>
      <c r="B8" s="6" t="s">
        <v>188</v>
      </c>
      <c r="C8" s="6">
        <v>3</v>
      </c>
      <c r="D8" s="6">
        <v>45</v>
      </c>
      <c r="E8" s="8">
        <v>10355</v>
      </c>
      <c r="F8" s="8">
        <v>124266</v>
      </c>
    </row>
    <row r="9" spans="1:6" x14ac:dyDescent="0.4">
      <c r="A9" s="6">
        <v>6</v>
      </c>
      <c r="B9" s="6" t="s">
        <v>189</v>
      </c>
      <c r="C9" s="6">
        <v>4</v>
      </c>
      <c r="D9" s="6">
        <v>38</v>
      </c>
      <c r="E9" s="8">
        <v>16131</v>
      </c>
      <c r="F9" s="8">
        <v>151636</v>
      </c>
    </row>
    <row r="10" spans="1:6" x14ac:dyDescent="0.4">
      <c r="A10" s="6">
        <v>7</v>
      </c>
      <c r="B10" s="6" t="s">
        <v>190</v>
      </c>
      <c r="C10" s="6">
        <v>1</v>
      </c>
      <c r="D10" s="6">
        <v>15</v>
      </c>
      <c r="E10" s="8">
        <v>12500</v>
      </c>
      <c r="F10" s="8">
        <v>50000</v>
      </c>
    </row>
    <row r="11" spans="1:6" x14ac:dyDescent="0.4">
      <c r="A11" s="6">
        <v>8</v>
      </c>
      <c r="B11" s="6" t="s">
        <v>191</v>
      </c>
      <c r="C11" s="6">
        <v>2</v>
      </c>
      <c r="D11" s="6">
        <v>47</v>
      </c>
      <c r="E11" s="8">
        <v>12500</v>
      </c>
      <c r="F11" s="8">
        <v>163750</v>
      </c>
    </row>
  </sheetData>
  <mergeCells count="1">
    <mergeCell ref="A1:F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H13"/>
  <sheetViews>
    <sheetView workbookViewId="0">
      <selection activeCell="L17" sqref="L17"/>
    </sheetView>
  </sheetViews>
  <sheetFormatPr defaultRowHeight="17.399999999999999" x14ac:dyDescent="0.4"/>
  <cols>
    <col min="8" max="8" width="11.69921875" bestFit="1" customWidth="1"/>
  </cols>
  <sheetData>
    <row r="1" spans="1:8" ht="30" customHeight="1" x14ac:dyDescent="0.4">
      <c r="A1" s="45" t="s">
        <v>269</v>
      </c>
      <c r="B1" s="45"/>
      <c r="C1" s="45"/>
      <c r="D1" s="45"/>
      <c r="E1" s="45"/>
      <c r="F1" s="45"/>
      <c r="G1" s="45"/>
      <c r="H1" s="45"/>
    </row>
    <row r="3" spans="1:8" x14ac:dyDescent="0.4">
      <c r="A3" s="46" t="s">
        <v>66</v>
      </c>
      <c r="B3" s="46" t="s">
        <v>67</v>
      </c>
      <c r="C3" s="46" t="s">
        <v>17</v>
      </c>
      <c r="D3" s="46" t="s">
        <v>68</v>
      </c>
      <c r="E3" s="46" t="s">
        <v>32</v>
      </c>
      <c r="F3" s="46" t="s">
        <v>69</v>
      </c>
      <c r="G3" s="46" t="s">
        <v>70</v>
      </c>
      <c r="H3" s="46" t="s">
        <v>71</v>
      </c>
    </row>
    <row r="4" spans="1:8" x14ac:dyDescent="0.4">
      <c r="A4" s="35" t="s">
        <v>72</v>
      </c>
      <c r="B4" s="6" t="s">
        <v>73</v>
      </c>
      <c r="C4" s="6" t="s">
        <v>74</v>
      </c>
      <c r="D4" s="6">
        <v>0</v>
      </c>
      <c r="E4" s="6">
        <v>20</v>
      </c>
      <c r="F4" s="6">
        <v>70</v>
      </c>
      <c r="G4" s="6">
        <v>90</v>
      </c>
      <c r="H4" s="47">
        <v>45081</v>
      </c>
    </row>
    <row r="5" spans="1:8" x14ac:dyDescent="0.4">
      <c r="A5" s="35"/>
      <c r="B5" s="6" t="s">
        <v>75</v>
      </c>
      <c r="C5" s="6" t="s">
        <v>76</v>
      </c>
      <c r="D5" s="6">
        <v>2</v>
      </c>
      <c r="E5" s="6">
        <v>4</v>
      </c>
      <c r="F5" s="6">
        <v>80</v>
      </c>
      <c r="G5" s="6">
        <v>86</v>
      </c>
      <c r="H5" s="47">
        <v>45081</v>
      </c>
    </row>
    <row r="6" spans="1:8" x14ac:dyDescent="0.4">
      <c r="A6" s="35"/>
      <c r="B6" s="6" t="s">
        <v>77</v>
      </c>
      <c r="C6" s="6" t="s">
        <v>78</v>
      </c>
      <c r="D6" s="6">
        <v>6</v>
      </c>
      <c r="E6" s="6">
        <v>2</v>
      </c>
      <c r="F6" s="6">
        <v>75</v>
      </c>
      <c r="G6" s="6">
        <v>83</v>
      </c>
      <c r="H6" s="47">
        <v>45081</v>
      </c>
    </row>
    <row r="7" spans="1:8" x14ac:dyDescent="0.4">
      <c r="A7" s="35" t="s">
        <v>45</v>
      </c>
      <c r="B7" s="6" t="s">
        <v>73</v>
      </c>
      <c r="C7" s="6" t="s">
        <v>79</v>
      </c>
      <c r="D7" s="6">
        <v>0</v>
      </c>
      <c r="E7" s="6">
        <v>10</v>
      </c>
      <c r="F7" s="6">
        <v>74</v>
      </c>
      <c r="G7" s="6">
        <v>84</v>
      </c>
      <c r="H7" s="47">
        <v>45088</v>
      </c>
    </row>
    <row r="8" spans="1:8" x14ac:dyDescent="0.4">
      <c r="A8" s="35"/>
      <c r="B8" s="6" t="s">
        <v>75</v>
      </c>
      <c r="C8" s="6" t="s">
        <v>80</v>
      </c>
      <c r="D8" s="6">
        <v>4</v>
      </c>
      <c r="E8" s="6">
        <v>23</v>
      </c>
      <c r="F8" s="6">
        <v>60</v>
      </c>
      <c r="G8" s="6">
        <v>87</v>
      </c>
      <c r="H8" s="47">
        <v>45088</v>
      </c>
    </row>
    <row r="9" spans="1:8" x14ac:dyDescent="0.4">
      <c r="A9" s="35"/>
      <c r="B9" s="6" t="s">
        <v>77</v>
      </c>
      <c r="C9" s="6" t="s">
        <v>81</v>
      </c>
      <c r="D9" s="6">
        <v>0</v>
      </c>
      <c r="E9" s="6">
        <v>35</v>
      </c>
      <c r="F9" s="6">
        <v>59</v>
      </c>
      <c r="G9" s="6">
        <v>94</v>
      </c>
      <c r="H9" s="47">
        <v>45088</v>
      </c>
    </row>
    <row r="10" spans="1:8" x14ac:dyDescent="0.4">
      <c r="A10" s="35" t="s">
        <v>82</v>
      </c>
      <c r="B10" s="6" t="s">
        <v>73</v>
      </c>
      <c r="C10" s="6" t="s">
        <v>83</v>
      </c>
      <c r="D10" s="6">
        <v>0</v>
      </c>
      <c r="E10" s="6">
        <v>8</v>
      </c>
      <c r="F10" s="6">
        <v>64</v>
      </c>
      <c r="G10" s="6">
        <v>72</v>
      </c>
      <c r="H10" s="47">
        <v>45095</v>
      </c>
    </row>
    <row r="11" spans="1:8" x14ac:dyDescent="0.4">
      <c r="A11" s="35"/>
      <c r="B11" s="6" t="s">
        <v>75</v>
      </c>
      <c r="C11" s="6" t="s">
        <v>84</v>
      </c>
      <c r="D11" s="6">
        <v>2</v>
      </c>
      <c r="E11" s="6">
        <v>9</v>
      </c>
      <c r="F11" s="6">
        <v>78</v>
      </c>
      <c r="G11" s="6">
        <v>89</v>
      </c>
      <c r="H11" s="47">
        <v>45096</v>
      </c>
    </row>
    <row r="12" spans="1:8" x14ac:dyDescent="0.4">
      <c r="A12" s="35"/>
      <c r="B12" s="6" t="s">
        <v>77</v>
      </c>
      <c r="C12" s="6" t="s">
        <v>85</v>
      </c>
      <c r="D12" s="6">
        <v>8</v>
      </c>
      <c r="E12" s="6">
        <v>9</v>
      </c>
      <c r="F12" s="6">
        <v>78</v>
      </c>
      <c r="G12" s="6">
        <v>95</v>
      </c>
      <c r="H12" s="47">
        <v>45097</v>
      </c>
    </row>
    <row r="13" spans="1:8" x14ac:dyDescent="0.4">
      <c r="A13" s="35" t="s">
        <v>86</v>
      </c>
      <c r="B13" s="35"/>
      <c r="C13" s="35"/>
      <c r="D13" s="6">
        <v>22</v>
      </c>
      <c r="E13" s="6">
        <v>120</v>
      </c>
      <c r="F13" s="6">
        <v>638</v>
      </c>
      <c r="G13" s="6">
        <v>780</v>
      </c>
      <c r="H13" s="48"/>
    </row>
  </sheetData>
  <mergeCells count="5">
    <mergeCell ref="A1:H1"/>
    <mergeCell ref="A13:C13"/>
    <mergeCell ref="A10:A12"/>
    <mergeCell ref="A7:A9"/>
    <mergeCell ref="A4:A6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F22"/>
  <sheetViews>
    <sheetView workbookViewId="0">
      <selection activeCell="D11" sqref="D11"/>
    </sheetView>
  </sheetViews>
  <sheetFormatPr defaultRowHeight="17.399999999999999" x14ac:dyDescent="0.4"/>
  <sheetData>
    <row r="1" spans="1:6" ht="21" x14ac:dyDescent="0.4">
      <c r="A1" s="20" t="s">
        <v>193</v>
      </c>
      <c r="B1" s="20"/>
      <c r="C1" s="20"/>
      <c r="D1" s="20"/>
      <c r="E1" s="20"/>
      <c r="F1" s="20"/>
    </row>
    <row r="3" spans="1:6" x14ac:dyDescent="0.4">
      <c r="A3" s="6" t="s">
        <v>194</v>
      </c>
      <c r="B3" s="6" t="s">
        <v>195</v>
      </c>
      <c r="C3" s="6" t="s">
        <v>196</v>
      </c>
      <c r="D3" s="6" t="s">
        <v>197</v>
      </c>
      <c r="E3" s="6" t="s">
        <v>198</v>
      </c>
      <c r="F3" s="6" t="s">
        <v>199</v>
      </c>
    </row>
    <row r="4" spans="1:6" x14ac:dyDescent="0.4">
      <c r="A4" s="6" t="s">
        <v>200</v>
      </c>
      <c r="B4" s="6" t="s">
        <v>201</v>
      </c>
      <c r="C4" s="6" t="s">
        <v>202</v>
      </c>
      <c r="D4" s="6">
        <v>352</v>
      </c>
      <c r="E4" s="10">
        <v>5000</v>
      </c>
      <c r="F4" s="10">
        <v>21625</v>
      </c>
    </row>
    <row r="5" spans="1:6" x14ac:dyDescent="0.4">
      <c r="A5" s="6" t="s">
        <v>203</v>
      </c>
      <c r="B5" s="6" t="s">
        <v>204</v>
      </c>
      <c r="C5" s="6" t="s">
        <v>205</v>
      </c>
      <c r="D5" s="6">
        <v>606</v>
      </c>
      <c r="E5" s="10">
        <v>6000</v>
      </c>
      <c r="F5" s="10">
        <v>34200</v>
      </c>
    </row>
    <row r="6" spans="1:6" x14ac:dyDescent="0.4">
      <c r="A6" s="6" t="s">
        <v>206</v>
      </c>
      <c r="B6" s="6" t="s">
        <v>207</v>
      </c>
      <c r="C6" s="6" t="s">
        <v>202</v>
      </c>
      <c r="D6" s="6">
        <v>751</v>
      </c>
      <c r="E6" s="10">
        <v>5000</v>
      </c>
      <c r="F6" s="10">
        <v>39625</v>
      </c>
    </row>
    <row r="7" spans="1:6" x14ac:dyDescent="0.4">
      <c r="A7" s="6" t="s">
        <v>208</v>
      </c>
      <c r="B7" s="6" t="s">
        <v>209</v>
      </c>
      <c r="C7" s="6" t="s">
        <v>210</v>
      </c>
      <c r="D7" s="6">
        <v>754</v>
      </c>
      <c r="E7" s="10">
        <v>6000</v>
      </c>
      <c r="F7" s="10">
        <v>40500</v>
      </c>
    </row>
    <row r="8" spans="1:6" x14ac:dyDescent="0.4">
      <c r="A8" s="6" t="s">
        <v>211</v>
      </c>
      <c r="B8" s="6" t="s">
        <v>212</v>
      </c>
      <c r="C8" s="6" t="s">
        <v>210</v>
      </c>
      <c r="D8" s="6">
        <v>652</v>
      </c>
      <c r="E8" s="10">
        <v>6000</v>
      </c>
      <c r="F8" s="10">
        <v>35900</v>
      </c>
    </row>
    <row r="9" spans="1:6" x14ac:dyDescent="0.4">
      <c r="A9" s="6" t="s">
        <v>213</v>
      </c>
      <c r="B9" s="6" t="s">
        <v>214</v>
      </c>
      <c r="C9" s="6" t="s">
        <v>210</v>
      </c>
      <c r="D9" s="6">
        <v>518</v>
      </c>
      <c r="E9" s="10">
        <v>7000</v>
      </c>
      <c r="F9" s="10">
        <v>31750</v>
      </c>
    </row>
    <row r="10" spans="1:6" x14ac:dyDescent="0.4">
      <c r="A10" s="6" t="s">
        <v>215</v>
      </c>
      <c r="B10" s="6" t="s">
        <v>216</v>
      </c>
      <c r="C10" s="6" t="s">
        <v>205</v>
      </c>
      <c r="D10" s="6">
        <v>632</v>
      </c>
      <c r="E10" s="10">
        <v>5000</v>
      </c>
      <c r="F10" s="10">
        <v>33500</v>
      </c>
    </row>
    <row r="11" spans="1:6" x14ac:dyDescent="0.4">
      <c r="A11" s="6" t="s">
        <v>217</v>
      </c>
      <c r="B11" s="6" t="s">
        <v>218</v>
      </c>
      <c r="C11" s="6" t="s">
        <v>205</v>
      </c>
      <c r="D11" s="6">
        <v>850</v>
      </c>
      <c r="E11" s="10">
        <v>6000</v>
      </c>
      <c r="F11" s="10">
        <v>52525</v>
      </c>
    </row>
    <row r="12" spans="1:6" x14ac:dyDescent="0.4">
      <c r="A12" s="6" t="s">
        <v>219</v>
      </c>
      <c r="B12" s="6" t="s">
        <v>220</v>
      </c>
      <c r="C12" s="6" t="s">
        <v>202</v>
      </c>
      <c r="D12" s="6">
        <v>394</v>
      </c>
      <c r="E12" s="10">
        <v>6000</v>
      </c>
      <c r="F12" s="10">
        <v>24800</v>
      </c>
    </row>
    <row r="13" spans="1:6" x14ac:dyDescent="0.4">
      <c r="A13" s="6" t="s">
        <v>221</v>
      </c>
      <c r="B13" s="6" t="s">
        <v>222</v>
      </c>
      <c r="C13" s="6" t="s">
        <v>210</v>
      </c>
      <c r="D13" s="6">
        <v>908</v>
      </c>
      <c r="E13" s="10">
        <v>6000</v>
      </c>
      <c r="F13" s="10">
        <v>55300</v>
      </c>
    </row>
    <row r="16" spans="1:6" x14ac:dyDescent="0.4">
      <c r="A16" s="6" t="s">
        <v>196</v>
      </c>
      <c r="B16" s="6" t="s">
        <v>199</v>
      </c>
    </row>
    <row r="17" spans="1:6" x14ac:dyDescent="0.4">
      <c r="A17" s="49" t="s">
        <v>270</v>
      </c>
      <c r="B17" s="49" t="s">
        <v>271</v>
      </c>
    </row>
    <row r="20" spans="1:6" x14ac:dyDescent="0.4">
      <c r="A20" s="6" t="s">
        <v>194</v>
      </c>
      <c r="B20" s="6" t="s">
        <v>195</v>
      </c>
      <c r="C20" s="6" t="s">
        <v>196</v>
      </c>
      <c r="D20" s="6" t="s">
        <v>197</v>
      </c>
      <c r="E20" s="6" t="s">
        <v>198</v>
      </c>
      <c r="F20" s="6" t="s">
        <v>199</v>
      </c>
    </row>
    <row r="21" spans="1:6" x14ac:dyDescent="0.4">
      <c r="A21" s="6" t="s">
        <v>208</v>
      </c>
      <c r="B21" s="6" t="s">
        <v>209</v>
      </c>
      <c r="C21" s="6" t="s">
        <v>210</v>
      </c>
      <c r="D21" s="6">
        <v>754</v>
      </c>
      <c r="E21" s="10">
        <v>6000</v>
      </c>
      <c r="F21" s="10">
        <v>40500</v>
      </c>
    </row>
    <row r="22" spans="1:6" x14ac:dyDescent="0.4">
      <c r="A22" s="6" t="s">
        <v>221</v>
      </c>
      <c r="B22" s="6" t="s">
        <v>222</v>
      </c>
      <c r="C22" s="6" t="s">
        <v>210</v>
      </c>
      <c r="D22" s="6">
        <v>908</v>
      </c>
      <c r="E22" s="10">
        <v>6000</v>
      </c>
      <c r="F22" s="10">
        <v>55300</v>
      </c>
    </row>
  </sheetData>
  <mergeCells count="1">
    <mergeCell ref="A1:F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CA2A0D-BF58-4B78-9054-492D50AA6702}">
  <dimension ref="A1:I11"/>
  <sheetViews>
    <sheetView workbookViewId="0">
      <selection activeCell="K16" sqref="K16"/>
    </sheetView>
  </sheetViews>
  <sheetFormatPr defaultRowHeight="17.399999999999999" x14ac:dyDescent="0.4"/>
  <cols>
    <col min="3" max="3" width="12.59765625" customWidth="1"/>
    <col min="8" max="8" width="9.09765625" bestFit="1" customWidth="1"/>
  </cols>
  <sheetData>
    <row r="1" spans="1:9" ht="21" x14ac:dyDescent="0.4">
      <c r="A1" s="20" t="s">
        <v>88</v>
      </c>
      <c r="B1" s="20"/>
      <c r="C1" s="20"/>
      <c r="D1" s="20"/>
      <c r="E1" s="20"/>
      <c r="F1" s="20"/>
      <c r="G1" s="20"/>
      <c r="H1" s="20"/>
      <c r="I1" s="20"/>
    </row>
    <row r="3" spans="1:9" x14ac:dyDescent="0.4">
      <c r="A3" s="6" t="s">
        <v>50</v>
      </c>
      <c r="B3" s="6" t="s">
        <v>89</v>
      </c>
      <c r="C3" s="6" t="s">
        <v>90</v>
      </c>
      <c r="D3" s="6" t="s">
        <v>91</v>
      </c>
      <c r="E3" s="6" t="s">
        <v>92</v>
      </c>
      <c r="F3" s="6" t="s">
        <v>93</v>
      </c>
      <c r="G3" s="6" t="s">
        <v>86</v>
      </c>
      <c r="H3" s="6" t="s">
        <v>94</v>
      </c>
      <c r="I3" s="6" t="s">
        <v>87</v>
      </c>
    </row>
    <row r="4" spans="1:9" x14ac:dyDescent="0.4">
      <c r="A4" s="6" t="s">
        <v>95</v>
      </c>
      <c r="B4" s="6" t="s">
        <v>96</v>
      </c>
      <c r="C4" s="11">
        <v>45146</v>
      </c>
      <c r="D4" s="6">
        <v>25</v>
      </c>
      <c r="E4" s="6">
        <v>5</v>
      </c>
      <c r="F4" s="6">
        <v>1</v>
      </c>
      <c r="G4" s="6">
        <f>SUM(D4:E4)</f>
        <v>30</v>
      </c>
      <c r="H4" s="10">
        <f>E4*IF(B4="A",1000,IF(B4="B",2000,3000))</f>
        <v>5000</v>
      </c>
      <c r="I4" s="6">
        <f>_xlfn.RANK.EQ(G4,$G$4:$G$10)</f>
        <v>6</v>
      </c>
    </row>
    <row r="5" spans="1:9" x14ac:dyDescent="0.4">
      <c r="A5" s="6" t="s">
        <v>97</v>
      </c>
      <c r="B5" s="6" t="s">
        <v>98</v>
      </c>
      <c r="C5" s="11">
        <v>45128</v>
      </c>
      <c r="D5" s="6">
        <v>15</v>
      </c>
      <c r="E5" s="6">
        <v>20</v>
      </c>
      <c r="F5" s="6">
        <v>1</v>
      </c>
      <c r="G5" s="6">
        <f t="shared" ref="G5:G10" si="0">SUM(D5:E5)</f>
        <v>35</v>
      </c>
      <c r="H5" s="10">
        <f t="shared" ref="H5:H10" si="1">E5*IF(B5="A",1000,IF(B5="B",2000,3000))</f>
        <v>40000</v>
      </c>
      <c r="I5" s="6">
        <f t="shared" ref="I5:I10" si="2">_xlfn.RANK.EQ(G5,$G$4:$G$10)</f>
        <v>4</v>
      </c>
    </row>
    <row r="6" spans="1:9" x14ac:dyDescent="0.4">
      <c r="A6" s="6" t="s">
        <v>99</v>
      </c>
      <c r="B6" s="6" t="s">
        <v>98</v>
      </c>
      <c r="C6" s="11">
        <v>45170</v>
      </c>
      <c r="D6" s="6">
        <v>32</v>
      </c>
      <c r="E6" s="6">
        <v>9</v>
      </c>
      <c r="F6" s="6">
        <v>1</v>
      </c>
      <c r="G6" s="6">
        <f t="shared" si="0"/>
        <v>41</v>
      </c>
      <c r="H6" s="10">
        <f t="shared" si="1"/>
        <v>18000</v>
      </c>
      <c r="I6" s="6">
        <f t="shared" si="2"/>
        <v>3</v>
      </c>
    </row>
    <row r="7" spans="1:9" x14ac:dyDescent="0.4">
      <c r="A7" s="6" t="s">
        <v>100</v>
      </c>
      <c r="B7" s="6" t="s">
        <v>96</v>
      </c>
      <c r="C7" s="11">
        <v>45170</v>
      </c>
      <c r="D7" s="6">
        <v>22</v>
      </c>
      <c r="E7" s="6">
        <v>25</v>
      </c>
      <c r="F7" s="6">
        <v>1</v>
      </c>
      <c r="G7" s="6">
        <f t="shared" si="0"/>
        <v>47</v>
      </c>
      <c r="H7" s="10">
        <f t="shared" si="1"/>
        <v>25000</v>
      </c>
      <c r="I7" s="6">
        <f t="shared" si="2"/>
        <v>1</v>
      </c>
    </row>
    <row r="8" spans="1:9" x14ac:dyDescent="0.4">
      <c r="A8" s="6" t="s">
        <v>101</v>
      </c>
      <c r="B8" s="6" t="s">
        <v>98</v>
      </c>
      <c r="C8" s="11">
        <v>45171</v>
      </c>
      <c r="D8" s="6">
        <v>18</v>
      </c>
      <c r="E8" s="6">
        <v>5</v>
      </c>
      <c r="F8" s="6">
        <v>1</v>
      </c>
      <c r="G8" s="6">
        <f t="shared" si="0"/>
        <v>23</v>
      </c>
      <c r="H8" s="10">
        <f t="shared" si="1"/>
        <v>10000</v>
      </c>
      <c r="I8" s="6">
        <f t="shared" si="2"/>
        <v>7</v>
      </c>
    </row>
    <row r="9" spans="1:9" x14ac:dyDescent="0.4">
      <c r="A9" s="6" t="s">
        <v>102</v>
      </c>
      <c r="B9" s="6" t="s">
        <v>96</v>
      </c>
      <c r="C9" s="11">
        <v>44987</v>
      </c>
      <c r="D9" s="6">
        <v>15</v>
      </c>
      <c r="E9" s="6">
        <v>18</v>
      </c>
      <c r="F9" s="6">
        <v>1</v>
      </c>
      <c r="G9" s="6">
        <f t="shared" si="0"/>
        <v>33</v>
      </c>
      <c r="H9" s="10">
        <f t="shared" si="1"/>
        <v>18000</v>
      </c>
      <c r="I9" s="6">
        <f t="shared" si="2"/>
        <v>5</v>
      </c>
    </row>
    <row r="10" spans="1:9" x14ac:dyDescent="0.4">
      <c r="A10" s="6" t="s">
        <v>103</v>
      </c>
      <c r="B10" s="6" t="s">
        <v>104</v>
      </c>
      <c r="C10" s="11">
        <v>44967</v>
      </c>
      <c r="D10" s="6">
        <v>25</v>
      </c>
      <c r="E10" s="6">
        <v>19</v>
      </c>
      <c r="F10" s="6">
        <v>1</v>
      </c>
      <c r="G10" s="6">
        <f t="shared" si="0"/>
        <v>44</v>
      </c>
      <c r="H10" s="10">
        <f t="shared" si="1"/>
        <v>57000</v>
      </c>
      <c r="I10" s="6">
        <f t="shared" si="2"/>
        <v>2</v>
      </c>
    </row>
    <row r="11" spans="1:9" x14ac:dyDescent="0.4">
      <c r="A11" s="21" t="s">
        <v>105</v>
      </c>
      <c r="B11" s="22"/>
      <c r="C11" s="23"/>
      <c r="D11" s="6">
        <f>SUM(D4:D10)</f>
        <v>152</v>
      </c>
      <c r="E11" s="6">
        <f t="shared" ref="E11:H11" si="3">SUM(E4:E10)</f>
        <v>101</v>
      </c>
      <c r="F11" s="6">
        <f t="shared" si="3"/>
        <v>7</v>
      </c>
      <c r="G11" s="6">
        <f t="shared" si="3"/>
        <v>253</v>
      </c>
      <c r="H11" s="12">
        <f t="shared" si="3"/>
        <v>173000</v>
      </c>
      <c r="I11" s="13"/>
    </row>
  </sheetData>
  <mergeCells count="2">
    <mergeCell ref="A1:I1"/>
    <mergeCell ref="A11:C11"/>
  </mergeCells>
  <phoneticPr fontId="1" type="noConversion"/>
  <conditionalFormatting sqref="A4:I10">
    <cfRule type="expression" dxfId="0" priority="1">
      <formula>$C4&lt;DATE(2023,7,31)</formula>
    </cfRule>
  </conditionalFormatting>
  <pageMargins left="0.7" right="0.7" top="0.75" bottom="0.75" header="0.3" footer="0.3"/>
  <ignoredErrors>
    <ignoredError sqref="G4:G10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FACA5E-1DDB-4286-8A4A-50DD88C76BE2}">
  <dimension ref="A1:J32"/>
  <sheetViews>
    <sheetView tabSelected="1" workbookViewId="0">
      <selection activeCell="J17" sqref="J17"/>
    </sheetView>
  </sheetViews>
  <sheetFormatPr defaultRowHeight="17.399999999999999" x14ac:dyDescent="0.4"/>
  <cols>
    <col min="4" max="4" width="12.296875" bestFit="1" customWidth="1"/>
    <col min="6" max="6" width="12.296875" bestFit="1" customWidth="1"/>
    <col min="7" max="7" width="9.59765625" customWidth="1"/>
    <col min="8" max="8" width="10.59765625" bestFit="1" customWidth="1"/>
    <col min="10" max="10" width="10.59765625" bestFit="1" customWidth="1"/>
  </cols>
  <sheetData>
    <row r="1" spans="1:10" x14ac:dyDescent="0.4">
      <c r="A1" s="4" t="s">
        <v>224</v>
      </c>
      <c r="B1" s="5" t="s">
        <v>2</v>
      </c>
    </row>
    <row r="2" spans="1:10" x14ac:dyDescent="0.4">
      <c r="A2" s="6" t="s">
        <v>223</v>
      </c>
      <c r="B2" s="6" t="s">
        <v>4</v>
      </c>
      <c r="C2" s="6" t="s">
        <v>5</v>
      </c>
      <c r="D2" s="6" t="s">
        <v>6</v>
      </c>
      <c r="E2" s="6" t="s">
        <v>7</v>
      </c>
      <c r="F2" s="7" t="s">
        <v>8</v>
      </c>
    </row>
    <row r="3" spans="1:10" x14ac:dyDescent="0.4">
      <c r="A3" s="6" t="s">
        <v>9</v>
      </c>
      <c r="B3" s="6">
        <v>72</v>
      </c>
      <c r="C3" s="6">
        <v>78</v>
      </c>
      <c r="D3" s="6">
        <v>80</v>
      </c>
      <c r="E3" s="18">
        <f>AVERAGE(B3:D3)</f>
        <v>76.666666666666671</v>
      </c>
      <c r="F3" s="17" t="str" cm="1">
        <f t="array" ref="F3">_xlfn.IFS(_xlfn.RANK.EQ(D3,$D$3:$D$7,0)=1,"100%",_xlfn.RANK.EQ(D3,$D$3:$D$7,0)=2,"50%",_xlfn.RANK.EQ(D3,$D$3:$D$7,0)=3,"10%",_xlfn.RANK.EQ(D3,$D$3:$D$7,0)=4,"10%",_xlfn.RANK.EQ(D3,$D$3:$D$7,0)=5,"10%")</f>
        <v>10%</v>
      </c>
    </row>
    <row r="4" spans="1:10" x14ac:dyDescent="0.4">
      <c r="A4" s="6" t="s">
        <v>10</v>
      </c>
      <c r="B4" s="6">
        <v>88</v>
      </c>
      <c r="C4" s="6">
        <v>90</v>
      </c>
      <c r="D4" s="6">
        <v>78</v>
      </c>
      <c r="E4" s="18">
        <f t="shared" ref="E4:E7" si="0">AVERAGE(B4:D4)</f>
        <v>85.333333333333329</v>
      </c>
      <c r="F4" s="17" t="str" cm="1">
        <f t="array" ref="F4">_xlfn.IFS(_xlfn.RANK.EQ(D4,$D$3:$D$7,0)=1,"100%",_xlfn.RANK.EQ(D4,$D$3:$D$7,0)=2,"50%",_xlfn.RANK.EQ(D4,$D$3:$D$7,0)=3,"10%",_xlfn.RANK.EQ(D4,$D$3:$D$7,0)=4,"10%",_xlfn.RANK.EQ(D4,$D$3:$D$7,0)=5,"10%")</f>
        <v>10%</v>
      </c>
    </row>
    <row r="5" spans="1:10" x14ac:dyDescent="0.4">
      <c r="A5" s="6" t="s">
        <v>11</v>
      </c>
      <c r="B5" s="6">
        <v>100</v>
      </c>
      <c r="C5" s="6">
        <v>90</v>
      </c>
      <c r="D5" s="6">
        <v>96</v>
      </c>
      <c r="E5" s="18">
        <f t="shared" si="0"/>
        <v>95.333333333333329</v>
      </c>
      <c r="F5" s="17" t="str" cm="1">
        <f t="array" ref="F5">_xlfn.IFS(_xlfn.RANK.EQ(D5,$D$3:$D$7,0)=1,"100%",_xlfn.RANK.EQ(D5,$D$3:$D$7,0)=2,"50%",_xlfn.RANK.EQ(D5,$D$3:$D$7,0)=3,"10%",_xlfn.RANK.EQ(D5,$D$3:$D$7,0)=4,"10%",_xlfn.RANK.EQ(D5,$D$3:$D$7,0)=5,"10%")</f>
        <v>100%</v>
      </c>
    </row>
    <row r="6" spans="1:10" x14ac:dyDescent="0.4">
      <c r="A6" s="6" t="s">
        <v>12</v>
      </c>
      <c r="B6" s="6">
        <v>76</v>
      </c>
      <c r="C6" s="6">
        <v>72</v>
      </c>
      <c r="D6" s="6">
        <v>70</v>
      </c>
      <c r="E6" s="18">
        <f t="shared" si="0"/>
        <v>72.666666666666671</v>
      </c>
      <c r="F6" s="17" t="str" cm="1">
        <f t="array" ref="F6">_xlfn.IFS(_xlfn.RANK.EQ(D6,$D$3:$D$7,0)=1,"100%",_xlfn.RANK.EQ(D6,$D$3:$D$7,0)=2,"50%",_xlfn.RANK.EQ(D6,$D$3:$D$7,0)=3,"10%",_xlfn.RANK.EQ(D6,$D$3:$D$7,0)=4,"10%",_xlfn.RANK.EQ(D6,$D$3:$D$7,0)=5,"10%")</f>
        <v>10%</v>
      </c>
    </row>
    <row r="7" spans="1:10" x14ac:dyDescent="0.4">
      <c r="A7" s="6" t="s">
        <v>13</v>
      </c>
      <c r="B7" s="6">
        <v>78</v>
      </c>
      <c r="C7" s="6">
        <v>84</v>
      </c>
      <c r="D7" s="6">
        <v>82</v>
      </c>
      <c r="E7" s="18">
        <f t="shared" si="0"/>
        <v>81.333333333333329</v>
      </c>
      <c r="F7" s="17" t="str" cm="1">
        <f t="array" ref="F7">_xlfn.IFS(_xlfn.RANK.EQ(D7,$D$3:$D$7,0)=1,"100%",_xlfn.RANK.EQ(D7,$D$3:$D$7,0)=2,"50%",_xlfn.RANK.EQ(D7,$D$3:$D$7,0)=3,"10%",_xlfn.RANK.EQ(D7,$D$3:$D$7,0)=4,"10%",_xlfn.RANK.EQ(D7,$D$3:$D$7,0)=5,"10%")</f>
        <v>50%</v>
      </c>
    </row>
    <row r="9" spans="1:10" x14ac:dyDescent="0.4">
      <c r="A9" s="4" t="s">
        <v>14</v>
      </c>
      <c r="B9" s="5" t="s">
        <v>15</v>
      </c>
      <c r="F9" s="4" t="s">
        <v>30</v>
      </c>
      <c r="G9" s="5" t="s">
        <v>31</v>
      </c>
    </row>
    <row r="10" spans="1:10" x14ac:dyDescent="0.4">
      <c r="A10" s="6" t="s">
        <v>16</v>
      </c>
      <c r="B10" s="6" t="s">
        <v>17</v>
      </c>
      <c r="C10" s="6" t="s">
        <v>18</v>
      </c>
      <c r="D10" s="7" t="s">
        <v>19</v>
      </c>
      <c r="F10" s="6" t="s">
        <v>225</v>
      </c>
      <c r="G10" s="6" t="s">
        <v>32</v>
      </c>
      <c r="H10" s="6" t="s">
        <v>33</v>
      </c>
      <c r="I10" s="6" t="s">
        <v>34</v>
      </c>
      <c r="J10" s="6" t="s">
        <v>35</v>
      </c>
    </row>
    <row r="11" spans="1:10" x14ac:dyDescent="0.4">
      <c r="A11" s="6">
        <v>1</v>
      </c>
      <c r="B11" s="6" t="s">
        <v>20</v>
      </c>
      <c r="C11" s="6">
        <v>8</v>
      </c>
      <c r="D11" s="6" t="str">
        <f t="shared" ref="D11:D14" si="1">IFERROR(HLOOKUP(C11,$B$19:$D$20,2,1),"참여횟수미달")</f>
        <v>소극적</v>
      </c>
      <c r="F11" s="6" t="s">
        <v>36</v>
      </c>
      <c r="G11" s="6">
        <v>15</v>
      </c>
      <c r="H11" s="10">
        <v>2550000</v>
      </c>
      <c r="I11" s="9">
        <v>0.15</v>
      </c>
      <c r="J11" s="10">
        <v>3060000</v>
      </c>
    </row>
    <row r="12" spans="1:10" x14ac:dyDescent="0.4">
      <c r="A12" s="6">
        <v>2</v>
      </c>
      <c r="B12" s="6" t="s">
        <v>22</v>
      </c>
      <c r="C12" s="6">
        <v>12</v>
      </c>
      <c r="D12" s="6" t="str">
        <f t="shared" si="1"/>
        <v>보통</v>
      </c>
      <c r="F12" s="6" t="s">
        <v>37</v>
      </c>
      <c r="G12" s="6">
        <v>9</v>
      </c>
      <c r="H12" s="10">
        <v>1500000</v>
      </c>
      <c r="I12" s="9">
        <v>0.1</v>
      </c>
      <c r="J12" s="10">
        <v>1725000</v>
      </c>
    </row>
    <row r="13" spans="1:10" x14ac:dyDescent="0.4">
      <c r="A13" s="6">
        <v>3</v>
      </c>
      <c r="B13" s="6" t="s">
        <v>24</v>
      </c>
      <c r="C13" s="6">
        <v>18</v>
      </c>
      <c r="D13" s="6" t="str">
        <f t="shared" si="1"/>
        <v>적극적</v>
      </c>
      <c r="F13" s="6" t="s">
        <v>38</v>
      </c>
      <c r="G13" s="6">
        <v>10</v>
      </c>
      <c r="H13" s="10">
        <v>2000000</v>
      </c>
      <c r="I13" s="9">
        <v>0.12</v>
      </c>
      <c r="J13" s="10">
        <v>2340000</v>
      </c>
    </row>
    <row r="14" spans="1:10" x14ac:dyDescent="0.4">
      <c r="A14" s="6">
        <v>4</v>
      </c>
      <c r="B14" s="6" t="s">
        <v>26</v>
      </c>
      <c r="C14" s="6">
        <v>17</v>
      </c>
      <c r="D14" s="6" t="str">
        <f t="shared" si="1"/>
        <v>적극적</v>
      </c>
      <c r="F14" s="6" t="s">
        <v>39</v>
      </c>
      <c r="G14" s="6">
        <v>8</v>
      </c>
      <c r="H14" s="10">
        <v>2200000</v>
      </c>
      <c r="I14" s="9">
        <v>0.1</v>
      </c>
      <c r="J14" s="10">
        <v>2530000</v>
      </c>
    </row>
    <row r="15" spans="1:10" x14ac:dyDescent="0.4">
      <c r="A15" s="6">
        <v>5</v>
      </c>
      <c r="B15" s="6" t="s">
        <v>27</v>
      </c>
      <c r="C15" s="6">
        <v>4</v>
      </c>
      <c r="D15" s="6" t="str">
        <f>IFERROR(HLOOKUP(C15,$B$19:$D$20,2,1),"참여횟수미달")</f>
        <v>참여횟수미달</v>
      </c>
      <c r="F15" s="6" t="s">
        <v>40</v>
      </c>
      <c r="G15" s="6">
        <v>4</v>
      </c>
      <c r="H15" s="10">
        <v>1300000</v>
      </c>
      <c r="I15" s="9">
        <v>7.0000000000000007E-2</v>
      </c>
      <c r="J15" s="10">
        <v>1456000</v>
      </c>
    </row>
    <row r="16" spans="1:10" x14ac:dyDescent="0.4">
      <c r="A16" s="6">
        <v>6</v>
      </c>
      <c r="B16" s="6" t="s">
        <v>28</v>
      </c>
      <c r="C16" s="6">
        <v>11</v>
      </c>
      <c r="D16" s="6" t="str">
        <f t="shared" ref="D16:D17" si="2">IFERROR(HLOOKUP(C16,$B$19:$D$20,2,1),"참여횟수미달")</f>
        <v>보통</v>
      </c>
    </row>
    <row r="17" spans="1:10" x14ac:dyDescent="0.4">
      <c r="A17" s="6">
        <v>7</v>
      </c>
      <c r="B17" s="6" t="s">
        <v>29</v>
      </c>
      <c r="C17" s="6">
        <v>13</v>
      </c>
      <c r="D17" s="6" t="str">
        <f t="shared" si="2"/>
        <v>보통</v>
      </c>
      <c r="I17" s="7" t="s">
        <v>41</v>
      </c>
      <c r="J17" s="10"/>
    </row>
    <row r="18" spans="1:10" x14ac:dyDescent="0.4">
      <c r="A18" s="24" t="s">
        <v>42</v>
      </c>
      <c r="B18" s="24"/>
      <c r="C18" s="24"/>
      <c r="D18" s="24"/>
    </row>
    <row r="19" spans="1:10" x14ac:dyDescent="0.4">
      <c r="A19" s="6" t="s">
        <v>18</v>
      </c>
      <c r="B19" s="6">
        <v>5</v>
      </c>
      <c r="C19" s="6">
        <v>10</v>
      </c>
      <c r="D19" s="6">
        <v>15</v>
      </c>
    </row>
    <row r="20" spans="1:10" x14ac:dyDescent="0.4">
      <c r="A20" s="6" t="s">
        <v>19</v>
      </c>
      <c r="B20" s="6" t="s">
        <v>21</v>
      </c>
      <c r="C20" s="6" t="s">
        <v>23</v>
      </c>
      <c r="D20" s="6" t="s">
        <v>25</v>
      </c>
    </row>
    <row r="22" spans="1:10" x14ac:dyDescent="0.4">
      <c r="A22" s="4" t="s">
        <v>47</v>
      </c>
      <c r="B22" s="5" t="s">
        <v>48</v>
      </c>
      <c r="F22" s="4" t="s">
        <v>43</v>
      </c>
      <c r="G22" s="5" t="s">
        <v>236</v>
      </c>
    </row>
    <row r="23" spans="1:10" x14ac:dyDescent="0.4">
      <c r="A23" s="6" t="s">
        <v>225</v>
      </c>
      <c r="B23" s="6" t="s">
        <v>49</v>
      </c>
      <c r="C23" s="6" t="s">
        <v>50</v>
      </c>
      <c r="D23" s="6" t="s">
        <v>51</v>
      </c>
      <c r="F23" s="6" t="s">
        <v>226</v>
      </c>
      <c r="G23" s="6" t="s">
        <v>227</v>
      </c>
      <c r="H23" s="6" t="s">
        <v>228</v>
      </c>
      <c r="I23" s="7" t="s">
        <v>237</v>
      </c>
    </row>
    <row r="24" spans="1:10" x14ac:dyDescent="0.4">
      <c r="A24" s="6" t="s">
        <v>52</v>
      </c>
      <c r="B24" s="6" t="s">
        <v>53</v>
      </c>
      <c r="C24" s="6" t="s">
        <v>54</v>
      </c>
      <c r="D24" s="6">
        <v>95</v>
      </c>
      <c r="F24" s="6" t="s">
        <v>229</v>
      </c>
      <c r="G24" s="19">
        <v>1452</v>
      </c>
      <c r="H24" s="19">
        <v>1614</v>
      </c>
      <c r="I24" s="19" t="str" cm="1">
        <f t="array" ref="I24">_xlfn.SWITCH(MID(F24,3,1),"k","키보드","m","마우스","s","기타","e","기타","i","기타")</f>
        <v>마우스</v>
      </c>
    </row>
    <row r="25" spans="1:10" x14ac:dyDescent="0.4">
      <c r="A25" s="6" t="s">
        <v>55</v>
      </c>
      <c r="B25" s="6" t="s">
        <v>53</v>
      </c>
      <c r="C25" s="6" t="s">
        <v>56</v>
      </c>
      <c r="D25" s="6">
        <v>88</v>
      </c>
      <c r="F25" s="6" t="s">
        <v>230</v>
      </c>
      <c r="G25" s="19">
        <v>1647</v>
      </c>
      <c r="H25" s="19">
        <v>1541</v>
      </c>
      <c r="I25" s="19" t="str" cm="1">
        <f t="array" ref="I25">_xlfn.SWITCH(MID(F25,3,1),"k","키보드","m","마우스","s","기타","e","기타","i","기타")</f>
        <v>기타</v>
      </c>
    </row>
    <row r="26" spans="1:10" x14ac:dyDescent="0.4">
      <c r="A26" s="6" t="s">
        <v>57</v>
      </c>
      <c r="B26" s="6" t="s">
        <v>58</v>
      </c>
      <c r="C26" s="6" t="s">
        <v>59</v>
      </c>
      <c r="D26" s="6">
        <v>76</v>
      </c>
      <c r="F26" s="6" t="s">
        <v>231</v>
      </c>
      <c r="G26" s="19">
        <v>1328</v>
      </c>
      <c r="H26" s="19">
        <v>1475</v>
      </c>
      <c r="I26" s="19" t="str" cm="1">
        <f t="array" ref="I26">_xlfn.SWITCH(MID(F26,3,1),"k","키보드","m","마우스","s","기타","e","기타","i","기타")</f>
        <v>키보드</v>
      </c>
    </row>
    <row r="27" spans="1:10" x14ac:dyDescent="0.4">
      <c r="A27" s="6" t="s">
        <v>60</v>
      </c>
      <c r="B27" s="6" t="s">
        <v>53</v>
      </c>
      <c r="C27" s="6" t="s">
        <v>56</v>
      </c>
      <c r="D27" s="6">
        <v>62</v>
      </c>
      <c r="F27" s="6" t="s">
        <v>238</v>
      </c>
      <c r="G27" s="19">
        <v>1601</v>
      </c>
      <c r="H27" s="19">
        <v>1513</v>
      </c>
      <c r="I27" s="19" t="str" cm="1">
        <f t="array" ref="I27">_xlfn.SWITCH(MID(F27,3,1),"k","키보드","m","마우스","s","기타","e","기타","i","기타")</f>
        <v>기타</v>
      </c>
    </row>
    <row r="28" spans="1:10" x14ac:dyDescent="0.4">
      <c r="A28" s="6" t="s">
        <v>61</v>
      </c>
      <c r="B28" s="6" t="s">
        <v>53</v>
      </c>
      <c r="C28" s="6" t="s">
        <v>59</v>
      </c>
      <c r="D28" s="6">
        <v>87</v>
      </c>
      <c r="F28" s="6" t="s">
        <v>232</v>
      </c>
      <c r="G28" s="19">
        <v>1683</v>
      </c>
      <c r="H28" s="19">
        <v>1457</v>
      </c>
      <c r="I28" s="19" t="str" cm="1">
        <f t="array" ref="I28">_xlfn.SWITCH(MID(F28,3,1),"k","키보드","m","마우스","s","기타","e","기타","i","기타")</f>
        <v>마우스</v>
      </c>
    </row>
    <row r="29" spans="1:10" x14ac:dyDescent="0.4">
      <c r="A29" s="6" t="s">
        <v>62</v>
      </c>
      <c r="B29" s="6" t="s">
        <v>58</v>
      </c>
      <c r="C29" s="6" t="s">
        <v>59</v>
      </c>
      <c r="D29" s="6">
        <v>76</v>
      </c>
      <c r="F29" s="6" t="s">
        <v>233</v>
      </c>
      <c r="G29" s="19">
        <v>1724</v>
      </c>
      <c r="H29" s="19">
        <v>1919</v>
      </c>
      <c r="I29" s="19" t="str" cm="1">
        <f t="array" ref="I29">_xlfn.SWITCH(MID(F29,3,1),"k","키보드","m","마우스","s","기타","e","기타","i","기타")</f>
        <v>키보드</v>
      </c>
    </row>
    <row r="30" spans="1:10" x14ac:dyDescent="0.4">
      <c r="A30" s="6" t="s">
        <v>63</v>
      </c>
      <c r="B30" s="6" t="s">
        <v>58</v>
      </c>
      <c r="C30" s="6" t="s">
        <v>56</v>
      </c>
      <c r="D30" s="6">
        <v>62</v>
      </c>
      <c r="F30" s="6" t="s">
        <v>234</v>
      </c>
      <c r="G30" s="19">
        <v>1399</v>
      </c>
      <c r="H30" s="19">
        <v>1555</v>
      </c>
      <c r="I30" s="19" t="str" cm="1">
        <f t="array" ref="I30">_xlfn.SWITCH(MID(F30,3,1),"k","키보드","m","마우스","s","기타","e","기타","i","기타")</f>
        <v>마우스</v>
      </c>
    </row>
    <row r="31" spans="1:10" x14ac:dyDescent="0.4">
      <c r="A31" s="6" t="s">
        <v>64</v>
      </c>
      <c r="B31" s="6" t="s">
        <v>53</v>
      </c>
      <c r="C31" s="6" t="s">
        <v>59</v>
      </c>
      <c r="D31" s="6">
        <v>87</v>
      </c>
      <c r="F31" s="6" t="s">
        <v>239</v>
      </c>
      <c r="G31" s="19">
        <v>1482</v>
      </c>
      <c r="H31" s="19">
        <v>1686</v>
      </c>
      <c r="I31" s="19" t="str" cm="1">
        <f t="array" ref="I31">_xlfn.SWITCH(MID(F31,3,1),"k","키보드","m","마우스","s","기타","e","기타","i","기타")</f>
        <v>기타</v>
      </c>
    </row>
    <row r="32" spans="1:10" x14ac:dyDescent="0.4">
      <c r="A32" s="25" t="s">
        <v>65</v>
      </c>
      <c r="B32" s="26"/>
      <c r="C32" s="27"/>
      <c r="D32" s="6">
        <f ca="1">AVERAGEIF(C24:D31,C26,D24:D31)</f>
        <v>81.5</v>
      </c>
      <c r="F32" s="6" t="s">
        <v>235</v>
      </c>
      <c r="G32" s="19">
        <v>1536</v>
      </c>
      <c r="H32" s="19">
        <v>1708</v>
      </c>
      <c r="I32" s="19" t="str" cm="1">
        <f t="array" ref="I32">_xlfn.SWITCH(MID(F32,3,1),"k","키보드","m","마우스","s","기타","e","기타","i","기타")</f>
        <v>키보드</v>
      </c>
    </row>
  </sheetData>
  <mergeCells count="2">
    <mergeCell ref="A18:D18"/>
    <mergeCell ref="A32:C32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H26"/>
  <sheetViews>
    <sheetView topLeftCell="A2" workbookViewId="0">
      <selection activeCell="J6" sqref="J6"/>
    </sheetView>
  </sheetViews>
  <sheetFormatPr defaultRowHeight="17.399999999999999" outlineLevelRow="3" x14ac:dyDescent="0.4"/>
  <cols>
    <col min="3" max="3" width="13.09765625" bestFit="1" customWidth="1"/>
  </cols>
  <sheetData>
    <row r="1" spans="1:8" ht="21" x14ac:dyDescent="0.4">
      <c r="A1" s="20" t="s">
        <v>106</v>
      </c>
      <c r="B1" s="20"/>
      <c r="C1" s="20"/>
      <c r="D1" s="20"/>
      <c r="E1" s="20"/>
      <c r="F1" s="20"/>
      <c r="G1" s="20"/>
      <c r="H1" s="20"/>
    </row>
    <row r="3" spans="1:8" x14ac:dyDescent="0.4">
      <c r="A3" s="6" t="s">
        <v>3</v>
      </c>
      <c r="B3" s="6" t="s">
        <v>107</v>
      </c>
      <c r="C3" s="6" t="s">
        <v>108</v>
      </c>
      <c r="D3" s="6" t="s">
        <v>49</v>
      </c>
      <c r="E3" s="6" t="s">
        <v>109</v>
      </c>
      <c r="F3" s="6" t="s">
        <v>110</v>
      </c>
      <c r="G3" s="6" t="s">
        <v>111</v>
      </c>
      <c r="H3" s="6" t="s">
        <v>112</v>
      </c>
    </row>
    <row r="4" spans="1:8" outlineLevel="3" x14ac:dyDescent="0.4">
      <c r="A4" s="6" t="s">
        <v>131</v>
      </c>
      <c r="B4" s="6" t="s">
        <v>132</v>
      </c>
      <c r="C4" s="6" t="s">
        <v>119</v>
      </c>
      <c r="D4" s="6" t="s">
        <v>125</v>
      </c>
      <c r="E4" s="6">
        <v>80</v>
      </c>
      <c r="F4" s="6">
        <v>75</v>
      </c>
      <c r="G4" s="6">
        <v>86</v>
      </c>
      <c r="H4" s="6">
        <v>85</v>
      </c>
    </row>
    <row r="5" spans="1:8" outlineLevel="2" x14ac:dyDescent="0.4">
      <c r="A5" s="6"/>
      <c r="B5" s="6"/>
      <c r="C5" s="6"/>
      <c r="D5" s="31" t="s">
        <v>245</v>
      </c>
      <c r="E5" s="6"/>
      <c r="F5" s="6"/>
      <c r="G5" s="6"/>
      <c r="H5" s="6">
        <f>SUBTOTAL(4,H4:H4)</f>
        <v>85</v>
      </c>
    </row>
    <row r="6" spans="1:8" outlineLevel="3" x14ac:dyDescent="0.4">
      <c r="A6" s="6" t="s">
        <v>117</v>
      </c>
      <c r="B6" s="6" t="s">
        <v>118</v>
      </c>
      <c r="C6" s="6" t="s">
        <v>119</v>
      </c>
      <c r="D6" s="6" t="s">
        <v>116</v>
      </c>
      <c r="E6" s="6">
        <v>75</v>
      </c>
      <c r="F6" s="6">
        <v>85</v>
      </c>
      <c r="G6" s="6">
        <v>88</v>
      </c>
      <c r="H6" s="6">
        <v>92</v>
      </c>
    </row>
    <row r="7" spans="1:8" outlineLevel="2" x14ac:dyDescent="0.4">
      <c r="A7" s="6"/>
      <c r="B7" s="6"/>
      <c r="C7" s="6"/>
      <c r="D7" s="31" t="s">
        <v>246</v>
      </c>
      <c r="E7" s="6"/>
      <c r="F7" s="6"/>
      <c r="G7" s="6"/>
      <c r="H7" s="6">
        <f>SUBTOTAL(4,H6:H6)</f>
        <v>92</v>
      </c>
    </row>
    <row r="8" spans="1:8" outlineLevel="1" x14ac:dyDescent="0.4">
      <c r="A8" s="6"/>
      <c r="B8" s="6"/>
      <c r="C8" s="31" t="s">
        <v>240</v>
      </c>
      <c r="D8" s="6"/>
      <c r="E8" s="18">
        <f>SUBTOTAL(1,E4:E6)</f>
        <v>77.5</v>
      </c>
      <c r="F8" s="18">
        <f>SUBTOTAL(1,F4:F6)</f>
        <v>80</v>
      </c>
      <c r="G8" s="18">
        <f>SUBTOTAL(1,G4:G6)</f>
        <v>87</v>
      </c>
      <c r="H8" s="18">
        <f>SUBTOTAL(1,H4:H6)</f>
        <v>88.5</v>
      </c>
    </row>
    <row r="9" spans="1:8" outlineLevel="3" x14ac:dyDescent="0.4">
      <c r="A9" s="6" t="s">
        <v>120</v>
      </c>
      <c r="B9" s="6" t="s">
        <v>121</v>
      </c>
      <c r="C9" s="6" t="s">
        <v>122</v>
      </c>
      <c r="D9" s="6" t="s">
        <v>116</v>
      </c>
      <c r="E9" s="6">
        <v>45</v>
      </c>
      <c r="F9" s="6">
        <v>76</v>
      </c>
      <c r="G9" s="6">
        <v>55</v>
      </c>
      <c r="H9" s="6">
        <v>96</v>
      </c>
    </row>
    <row r="10" spans="1:8" outlineLevel="3" x14ac:dyDescent="0.4">
      <c r="A10" s="6" t="s">
        <v>126</v>
      </c>
      <c r="B10" s="6" t="s">
        <v>127</v>
      </c>
      <c r="C10" s="6" t="s">
        <v>122</v>
      </c>
      <c r="D10" s="6" t="s">
        <v>116</v>
      </c>
      <c r="E10" s="6">
        <v>80</v>
      </c>
      <c r="F10" s="6">
        <v>93</v>
      </c>
      <c r="G10" s="6">
        <v>86</v>
      </c>
      <c r="H10" s="6">
        <v>90</v>
      </c>
    </row>
    <row r="11" spans="1:8" outlineLevel="3" x14ac:dyDescent="0.4">
      <c r="A11" s="6" t="s">
        <v>135</v>
      </c>
      <c r="B11" s="6" t="s">
        <v>136</v>
      </c>
      <c r="C11" s="6" t="s">
        <v>122</v>
      </c>
      <c r="D11" s="6" t="s">
        <v>116</v>
      </c>
      <c r="E11" s="6">
        <v>75</v>
      </c>
      <c r="F11" s="6">
        <v>58</v>
      </c>
      <c r="G11" s="6">
        <v>95</v>
      </c>
      <c r="H11" s="6">
        <v>92</v>
      </c>
    </row>
    <row r="12" spans="1:8" outlineLevel="2" x14ac:dyDescent="0.4">
      <c r="A12" s="6"/>
      <c r="B12" s="6"/>
      <c r="C12" s="6"/>
      <c r="D12" s="31" t="s">
        <v>246</v>
      </c>
      <c r="E12" s="6"/>
      <c r="F12" s="6"/>
      <c r="G12" s="6"/>
      <c r="H12" s="6">
        <f>SUBTOTAL(4,H9:H11)</f>
        <v>96</v>
      </c>
    </row>
    <row r="13" spans="1:8" outlineLevel="1" x14ac:dyDescent="0.4">
      <c r="A13" s="6"/>
      <c r="B13" s="6"/>
      <c r="C13" s="31" t="s">
        <v>241</v>
      </c>
      <c r="D13" s="6"/>
      <c r="E13" s="18">
        <f>SUBTOTAL(1,E9:E11)</f>
        <v>66.666666666666671</v>
      </c>
      <c r="F13" s="18">
        <f>SUBTOTAL(1,F9:F11)</f>
        <v>75.666666666666671</v>
      </c>
      <c r="G13" s="18">
        <f>SUBTOTAL(1,G9:G11)</f>
        <v>78.666666666666671</v>
      </c>
      <c r="H13" s="18">
        <f>SUBTOTAL(1,H9:H11)</f>
        <v>92.666666666666671</v>
      </c>
    </row>
    <row r="14" spans="1:8" outlineLevel="3" x14ac:dyDescent="0.4">
      <c r="A14" s="6" t="s">
        <v>123</v>
      </c>
      <c r="B14" s="6" t="s">
        <v>124</v>
      </c>
      <c r="C14" s="6" t="s">
        <v>115</v>
      </c>
      <c r="D14" s="6" t="s">
        <v>125</v>
      </c>
      <c r="E14" s="6">
        <v>99</v>
      </c>
      <c r="F14" s="6">
        <v>97</v>
      </c>
      <c r="G14" s="6">
        <v>90</v>
      </c>
      <c r="H14" s="6">
        <v>88</v>
      </c>
    </row>
    <row r="15" spans="1:8" outlineLevel="2" x14ac:dyDescent="0.4">
      <c r="A15" s="6"/>
      <c r="B15" s="6"/>
      <c r="C15" s="6"/>
      <c r="D15" s="31" t="s">
        <v>245</v>
      </c>
      <c r="E15" s="6"/>
      <c r="F15" s="6"/>
      <c r="G15" s="6"/>
      <c r="H15" s="6">
        <f>SUBTOTAL(4,H14:H14)</f>
        <v>88</v>
      </c>
    </row>
    <row r="16" spans="1:8" outlineLevel="3" x14ac:dyDescent="0.4">
      <c r="A16" s="6" t="s">
        <v>113</v>
      </c>
      <c r="B16" s="6" t="s">
        <v>114</v>
      </c>
      <c r="C16" s="6" t="s">
        <v>115</v>
      </c>
      <c r="D16" s="6" t="s">
        <v>116</v>
      </c>
      <c r="E16" s="6">
        <v>88</v>
      </c>
      <c r="F16" s="6">
        <v>92</v>
      </c>
      <c r="G16" s="6">
        <v>80</v>
      </c>
      <c r="H16" s="6">
        <v>90</v>
      </c>
    </row>
    <row r="17" spans="1:8" outlineLevel="2" x14ac:dyDescent="0.4">
      <c r="A17" s="6"/>
      <c r="B17" s="6"/>
      <c r="C17" s="6"/>
      <c r="D17" s="31" t="s">
        <v>246</v>
      </c>
      <c r="E17" s="6"/>
      <c r="F17" s="6"/>
      <c r="G17" s="6"/>
      <c r="H17" s="6">
        <f>SUBTOTAL(4,H16:H16)</f>
        <v>90</v>
      </c>
    </row>
    <row r="18" spans="1:8" outlineLevel="1" x14ac:dyDescent="0.4">
      <c r="A18" s="6"/>
      <c r="B18" s="6"/>
      <c r="C18" s="31" t="s">
        <v>242</v>
      </c>
      <c r="D18" s="6"/>
      <c r="E18" s="18">
        <f>SUBTOTAL(1,E14:E16)</f>
        <v>93.5</v>
      </c>
      <c r="F18" s="18">
        <f>SUBTOTAL(1,F14:F16)</f>
        <v>94.5</v>
      </c>
      <c r="G18" s="18">
        <f>SUBTOTAL(1,G14:G16)</f>
        <v>85</v>
      </c>
      <c r="H18" s="18">
        <f>SUBTOTAL(1,H14:H16)</f>
        <v>89</v>
      </c>
    </row>
    <row r="19" spans="1:8" outlineLevel="3" x14ac:dyDescent="0.4">
      <c r="A19" s="6" t="s">
        <v>128</v>
      </c>
      <c r="B19" s="6" t="s">
        <v>129</v>
      </c>
      <c r="C19" s="6" t="s">
        <v>130</v>
      </c>
      <c r="D19" s="6" t="s">
        <v>125</v>
      </c>
      <c r="E19" s="6">
        <v>52</v>
      </c>
      <c r="F19" s="6">
        <v>23</v>
      </c>
      <c r="G19" s="6">
        <v>15</v>
      </c>
      <c r="H19" s="6">
        <v>95</v>
      </c>
    </row>
    <row r="20" spans="1:8" outlineLevel="3" x14ac:dyDescent="0.4">
      <c r="A20" s="6" t="s">
        <v>137</v>
      </c>
      <c r="B20" s="6" t="s">
        <v>138</v>
      </c>
      <c r="C20" s="6" t="s">
        <v>130</v>
      </c>
      <c r="D20" s="6" t="s">
        <v>125</v>
      </c>
      <c r="E20" s="6">
        <v>64</v>
      </c>
      <c r="F20" s="6">
        <v>85</v>
      </c>
      <c r="G20" s="6">
        <v>50</v>
      </c>
      <c r="H20" s="6">
        <v>90</v>
      </c>
    </row>
    <row r="21" spans="1:8" outlineLevel="2" x14ac:dyDescent="0.4">
      <c r="A21" s="6"/>
      <c r="B21" s="6"/>
      <c r="C21" s="6"/>
      <c r="D21" s="31" t="s">
        <v>245</v>
      </c>
      <c r="E21" s="6"/>
      <c r="F21" s="6"/>
      <c r="G21" s="6"/>
      <c r="H21" s="6">
        <f>SUBTOTAL(4,H19:H20)</f>
        <v>95</v>
      </c>
    </row>
    <row r="22" spans="1:8" outlineLevel="3" x14ac:dyDescent="0.4">
      <c r="A22" s="6" t="s">
        <v>133</v>
      </c>
      <c r="B22" s="6" t="s">
        <v>134</v>
      </c>
      <c r="C22" s="6" t="s">
        <v>130</v>
      </c>
      <c r="D22" s="6" t="s">
        <v>116</v>
      </c>
      <c r="E22" s="6">
        <v>95</v>
      </c>
      <c r="F22" s="6">
        <v>96</v>
      </c>
      <c r="G22" s="6">
        <v>97</v>
      </c>
      <c r="H22" s="6">
        <v>98</v>
      </c>
    </row>
    <row r="23" spans="1:8" outlineLevel="2" x14ac:dyDescent="0.4">
      <c r="A23" s="32"/>
      <c r="B23" s="32"/>
      <c r="C23" s="32"/>
      <c r="D23" s="33" t="s">
        <v>246</v>
      </c>
      <c r="E23" s="32"/>
      <c r="F23" s="32"/>
      <c r="G23" s="32"/>
      <c r="H23" s="32">
        <f>SUBTOTAL(4,H22:H22)</f>
        <v>98</v>
      </c>
    </row>
    <row r="24" spans="1:8" outlineLevel="1" x14ac:dyDescent="0.4">
      <c r="A24" s="32"/>
      <c r="B24" s="32"/>
      <c r="C24" s="33" t="s">
        <v>243</v>
      </c>
      <c r="D24" s="32"/>
      <c r="E24" s="34">
        <f>SUBTOTAL(1,E19:E22)</f>
        <v>70.333333333333329</v>
      </c>
      <c r="F24" s="34">
        <f>SUBTOTAL(1,F19:F22)</f>
        <v>68</v>
      </c>
      <c r="G24" s="34">
        <f>SUBTOTAL(1,G19:G22)</f>
        <v>54</v>
      </c>
      <c r="H24" s="34">
        <f>SUBTOTAL(1,H19:H22)</f>
        <v>94.333333333333329</v>
      </c>
    </row>
    <row r="25" spans="1:8" x14ac:dyDescent="0.4">
      <c r="A25" s="32"/>
      <c r="B25" s="32"/>
      <c r="C25" s="33"/>
      <c r="D25" s="33" t="s">
        <v>247</v>
      </c>
      <c r="E25" s="32"/>
      <c r="F25" s="32"/>
      <c r="G25" s="32"/>
      <c r="H25" s="32">
        <f>SUBTOTAL(4,H4:H22)</f>
        <v>98</v>
      </c>
    </row>
    <row r="26" spans="1:8" x14ac:dyDescent="0.4">
      <c r="A26" s="32"/>
      <c r="B26" s="32"/>
      <c r="C26" s="33" t="s">
        <v>244</v>
      </c>
      <c r="D26" s="32"/>
      <c r="E26" s="34">
        <f>SUBTOTAL(1,E4:E22)</f>
        <v>75.3</v>
      </c>
      <c r="F26" s="34">
        <f>SUBTOTAL(1,F4:F22)</f>
        <v>78</v>
      </c>
      <c r="G26" s="34">
        <f>SUBTOTAL(1,G4:G22)</f>
        <v>74.2</v>
      </c>
      <c r="H26" s="34">
        <f>SUBTOTAL(1,H4:H22)</f>
        <v>91.6</v>
      </c>
    </row>
  </sheetData>
  <sortState xmlns:xlrd2="http://schemas.microsoft.com/office/spreadsheetml/2017/richdata2" ref="A4:H22">
    <sortCondition ref="C4:C22"/>
    <sortCondition descending="1" ref="D4:D22"/>
  </sortState>
  <mergeCells count="1">
    <mergeCell ref="A1:H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F25"/>
  <sheetViews>
    <sheetView topLeftCell="A8" workbookViewId="0">
      <selection activeCell="J25" sqref="J25"/>
    </sheetView>
  </sheetViews>
  <sheetFormatPr defaultRowHeight="17.399999999999999" x14ac:dyDescent="0.4"/>
  <sheetData>
    <row r="1" spans="1:6" x14ac:dyDescent="0.4">
      <c r="A1" s="28" t="s">
        <v>139</v>
      </c>
      <c r="B1" s="28"/>
      <c r="C1" s="28"/>
      <c r="D1" s="28"/>
      <c r="E1" s="28"/>
      <c r="F1" s="28"/>
    </row>
    <row r="2" spans="1:6" x14ac:dyDescent="0.4">
      <c r="A2" s="6" t="s">
        <v>143</v>
      </c>
      <c r="B2" s="6" t="s">
        <v>144</v>
      </c>
      <c r="C2" s="6" t="s">
        <v>145</v>
      </c>
      <c r="D2" s="6" t="s">
        <v>146</v>
      </c>
      <c r="E2" s="6" t="s">
        <v>147</v>
      </c>
      <c r="F2" s="6" t="s">
        <v>148</v>
      </c>
    </row>
    <row r="3" spans="1:6" x14ac:dyDescent="0.4">
      <c r="A3" s="6" t="s">
        <v>44</v>
      </c>
      <c r="B3" s="6" t="s">
        <v>149</v>
      </c>
      <c r="C3" s="6"/>
      <c r="D3" s="6" t="s">
        <v>149</v>
      </c>
      <c r="E3" s="6" t="s">
        <v>149</v>
      </c>
      <c r="F3" s="6"/>
    </row>
    <row r="4" spans="1:6" x14ac:dyDescent="0.4">
      <c r="A4" s="6" t="s">
        <v>45</v>
      </c>
      <c r="B4" s="6"/>
      <c r="C4" s="6" t="s">
        <v>149</v>
      </c>
      <c r="D4" s="6"/>
      <c r="E4" s="6" t="s">
        <v>149</v>
      </c>
      <c r="F4" s="6" t="s">
        <v>149</v>
      </c>
    </row>
    <row r="5" spans="1:6" x14ac:dyDescent="0.4">
      <c r="A5" s="6" t="s">
        <v>46</v>
      </c>
      <c r="B5" s="6" t="s">
        <v>149</v>
      </c>
      <c r="C5" s="6" t="s">
        <v>149</v>
      </c>
      <c r="D5" s="6"/>
      <c r="E5" s="6" t="s">
        <v>149</v>
      </c>
      <c r="F5" s="6"/>
    </row>
    <row r="6" spans="1:6" x14ac:dyDescent="0.4">
      <c r="A6" s="6" t="s">
        <v>150</v>
      </c>
      <c r="B6" s="6"/>
      <c r="C6" s="6"/>
      <c r="D6" s="6" t="s">
        <v>149</v>
      </c>
      <c r="E6" s="6" t="s">
        <v>149</v>
      </c>
      <c r="F6" s="6" t="s">
        <v>149</v>
      </c>
    </row>
    <row r="8" spans="1:6" x14ac:dyDescent="0.4">
      <c r="A8" s="28" t="s">
        <v>140</v>
      </c>
      <c r="B8" s="28"/>
      <c r="C8" s="28"/>
      <c r="D8" s="28"/>
      <c r="E8" s="28"/>
      <c r="F8" s="28"/>
    </row>
    <row r="9" spans="1:6" x14ac:dyDescent="0.4">
      <c r="A9" s="6" t="s">
        <v>143</v>
      </c>
      <c r="B9" s="6" t="s">
        <v>144</v>
      </c>
      <c r="C9" s="6" t="s">
        <v>145</v>
      </c>
      <c r="D9" s="6" t="s">
        <v>146</v>
      </c>
      <c r="E9" s="6" t="s">
        <v>147</v>
      </c>
      <c r="F9" s="6" t="s">
        <v>148</v>
      </c>
    </row>
    <row r="10" spans="1:6" x14ac:dyDescent="0.4">
      <c r="A10" s="6" t="s">
        <v>44</v>
      </c>
      <c r="B10" s="6"/>
      <c r="C10" s="6" t="s">
        <v>149</v>
      </c>
      <c r="D10" s="6" t="s">
        <v>149</v>
      </c>
      <c r="E10" s="6"/>
      <c r="F10" s="6" t="s">
        <v>149</v>
      </c>
    </row>
    <row r="11" spans="1:6" x14ac:dyDescent="0.4">
      <c r="A11" s="6" t="s">
        <v>45</v>
      </c>
      <c r="B11" s="6" t="s">
        <v>149</v>
      </c>
      <c r="C11" s="6"/>
      <c r="D11" s="6" t="s">
        <v>149</v>
      </c>
      <c r="E11" s="6" t="s">
        <v>149</v>
      </c>
      <c r="F11" s="6"/>
    </row>
    <row r="12" spans="1:6" x14ac:dyDescent="0.4">
      <c r="A12" s="6" t="s">
        <v>46</v>
      </c>
      <c r="B12" s="6" t="s">
        <v>149</v>
      </c>
      <c r="C12" s="6" t="s">
        <v>149</v>
      </c>
      <c r="D12" s="6"/>
      <c r="E12" s="6"/>
      <c r="F12" s="6" t="s">
        <v>149</v>
      </c>
    </row>
    <row r="13" spans="1:6" x14ac:dyDescent="0.4">
      <c r="A13" s="6" t="s">
        <v>150</v>
      </c>
      <c r="B13" s="6" t="s">
        <v>149</v>
      </c>
      <c r="C13" s="6" t="s">
        <v>149</v>
      </c>
      <c r="D13" s="6"/>
      <c r="E13" s="6" t="s">
        <v>149</v>
      </c>
      <c r="F13" s="6"/>
    </row>
    <row r="15" spans="1:6" x14ac:dyDescent="0.4">
      <c r="A15" s="28" t="s">
        <v>141</v>
      </c>
      <c r="B15" s="28"/>
      <c r="C15" s="28"/>
      <c r="D15" s="28"/>
      <c r="E15" s="28"/>
      <c r="F15" s="28"/>
    </row>
    <row r="16" spans="1:6" x14ac:dyDescent="0.4">
      <c r="A16" s="6" t="s">
        <v>143</v>
      </c>
      <c r="B16" s="6" t="s">
        <v>144</v>
      </c>
      <c r="C16" s="6" t="s">
        <v>145</v>
      </c>
      <c r="D16" s="6" t="s">
        <v>146</v>
      </c>
      <c r="E16" s="6" t="s">
        <v>147</v>
      </c>
      <c r="F16" s="6" t="s">
        <v>148</v>
      </c>
    </row>
    <row r="17" spans="1:6" x14ac:dyDescent="0.4">
      <c r="A17" s="6" t="s">
        <v>44</v>
      </c>
      <c r="B17" s="6" t="s">
        <v>149</v>
      </c>
      <c r="C17" s="6"/>
      <c r="D17" s="6" t="s">
        <v>149</v>
      </c>
      <c r="E17" s="6"/>
      <c r="F17" s="6" t="s">
        <v>149</v>
      </c>
    </row>
    <row r="18" spans="1:6" x14ac:dyDescent="0.4">
      <c r="A18" s="6" t="s">
        <v>45</v>
      </c>
      <c r="B18" s="6"/>
      <c r="C18" s="6" t="s">
        <v>149</v>
      </c>
      <c r="D18" s="6" t="s">
        <v>149</v>
      </c>
      <c r="E18" s="6" t="s">
        <v>149</v>
      </c>
      <c r="F18" s="6"/>
    </row>
    <row r="19" spans="1:6" x14ac:dyDescent="0.4">
      <c r="A19" s="6" t="s">
        <v>46</v>
      </c>
      <c r="B19" s="6"/>
      <c r="C19" s="6" t="s">
        <v>149</v>
      </c>
      <c r="D19" s="6"/>
      <c r="E19" s="6" t="s">
        <v>149</v>
      </c>
      <c r="F19" s="6" t="s">
        <v>149</v>
      </c>
    </row>
    <row r="20" spans="1:6" x14ac:dyDescent="0.4">
      <c r="A20" s="6" t="s">
        <v>150</v>
      </c>
      <c r="B20" s="6" t="s">
        <v>149</v>
      </c>
      <c r="C20" s="6"/>
      <c r="D20" s="6" t="s">
        <v>149</v>
      </c>
      <c r="E20" s="6" t="s">
        <v>149</v>
      </c>
      <c r="F20" s="6"/>
    </row>
    <row r="22" spans="1:6" x14ac:dyDescent="0.4">
      <c r="A22" s="28" t="s">
        <v>142</v>
      </c>
      <c r="B22" s="28"/>
      <c r="C22" s="28"/>
      <c r="D22" s="28"/>
      <c r="E22" s="28"/>
      <c r="F22" s="28"/>
    </row>
    <row r="23" spans="1:6" x14ac:dyDescent="0.4">
      <c r="A23" s="6" t="s">
        <v>143</v>
      </c>
      <c r="B23" s="6" t="s">
        <v>144</v>
      </c>
      <c r="C23" s="6" t="s">
        <v>145</v>
      </c>
      <c r="D23" s="6" t="s">
        <v>146</v>
      </c>
      <c r="E23" s="6" t="s">
        <v>147</v>
      </c>
      <c r="F23" s="6" t="s">
        <v>148</v>
      </c>
    </row>
    <row r="24" spans="1:6" x14ac:dyDescent="0.4">
      <c r="A24" s="6" t="s">
        <v>248</v>
      </c>
      <c r="B24" s="6">
        <v>2</v>
      </c>
      <c r="C24" s="6">
        <v>1</v>
      </c>
      <c r="D24" s="6">
        <v>3</v>
      </c>
      <c r="E24" s="6">
        <v>1</v>
      </c>
      <c r="F24" s="6">
        <v>2</v>
      </c>
    </row>
    <row r="25" spans="1:6" x14ac:dyDescent="0.4">
      <c r="A25" s="6" t="s">
        <v>249</v>
      </c>
      <c r="B25" s="6">
        <v>1</v>
      </c>
      <c r="C25" s="6">
        <v>2</v>
      </c>
      <c r="D25" s="6">
        <v>2</v>
      </c>
      <c r="E25" s="6">
        <v>3</v>
      </c>
      <c r="F25" s="6">
        <v>1</v>
      </c>
    </row>
  </sheetData>
  <dataConsolidate function="count" leftLabels="1" topLabels="1">
    <dataRefs count="3">
      <dataRef ref="A2:F6" sheet="분석작업-2"/>
      <dataRef ref="A9:F13" sheet="분석작업-2"/>
      <dataRef ref="A16:F20" sheet="분석작업-2"/>
    </dataRefs>
  </dataConsolidate>
  <mergeCells count="4">
    <mergeCell ref="A1:F1"/>
    <mergeCell ref="A8:F8"/>
    <mergeCell ref="A15:F15"/>
    <mergeCell ref="A22:F22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8EB7D-14A1-4ED1-8FFA-A0C7C25719B7}">
  <dimension ref="A1:H12"/>
  <sheetViews>
    <sheetView workbookViewId="0">
      <selection activeCell="F12" sqref="F12"/>
    </sheetView>
  </sheetViews>
  <sheetFormatPr defaultRowHeight="17.399999999999999" x14ac:dyDescent="0.4"/>
  <cols>
    <col min="1" max="1" width="11.09765625" bestFit="1" customWidth="1"/>
    <col min="4" max="4" width="9.296875" bestFit="1" customWidth="1"/>
  </cols>
  <sheetData>
    <row r="1" spans="1:8" ht="21" x14ac:dyDescent="0.4">
      <c r="A1" s="20" t="s">
        <v>151</v>
      </c>
      <c r="B1" s="20"/>
      <c r="C1" s="20"/>
      <c r="D1" s="20"/>
      <c r="E1" s="20"/>
      <c r="F1" s="20"/>
      <c r="G1" s="20"/>
      <c r="H1" s="20"/>
    </row>
    <row r="2" spans="1:8" x14ac:dyDescent="0.4">
      <c r="H2" s="14" t="s">
        <v>152</v>
      </c>
    </row>
    <row r="3" spans="1:8" x14ac:dyDescent="0.4">
      <c r="A3" s="6" t="s">
        <v>153</v>
      </c>
      <c r="B3" s="6" t="s">
        <v>154</v>
      </c>
      <c r="C3" s="6" t="s">
        <v>155</v>
      </c>
      <c r="D3" s="6" t="s">
        <v>156</v>
      </c>
      <c r="E3" s="6" t="s">
        <v>157</v>
      </c>
      <c r="F3" s="6" t="s">
        <v>158</v>
      </c>
      <c r="G3" s="6" t="s">
        <v>159</v>
      </c>
      <c r="H3" s="6" t="s">
        <v>160</v>
      </c>
    </row>
    <row r="4" spans="1:8" x14ac:dyDescent="0.4">
      <c r="A4" s="6" t="s">
        <v>161</v>
      </c>
      <c r="B4" s="10">
        <v>2500</v>
      </c>
      <c r="C4" s="10">
        <v>50</v>
      </c>
      <c r="D4" s="10">
        <f>B4*C4</f>
        <v>125000</v>
      </c>
      <c r="E4" s="10">
        <v>45</v>
      </c>
      <c r="F4" s="15">
        <f>C4/E4</f>
        <v>1.1111111111111112</v>
      </c>
      <c r="G4" s="6">
        <f>_xlfn.RANK.EQ(F4,$F$4:$F$11)</f>
        <v>2</v>
      </c>
      <c r="H4" s="6" t="str">
        <f>IF(F4&gt;1,"초과달성",IF(F4=1,"목표달성","목표미달"))</f>
        <v>초과달성</v>
      </c>
    </row>
    <row r="5" spans="1:8" x14ac:dyDescent="0.4">
      <c r="A5" s="6" t="s">
        <v>162</v>
      </c>
      <c r="B5" s="10">
        <v>1630</v>
      </c>
      <c r="C5" s="10">
        <v>250</v>
      </c>
      <c r="D5" s="10">
        <f t="shared" ref="D5:D11" si="0">B5*C5</f>
        <v>407500</v>
      </c>
      <c r="E5" s="10">
        <v>245</v>
      </c>
      <c r="F5" s="15">
        <f t="shared" ref="F5:F11" si="1">C5/E5</f>
        <v>1.0204081632653061</v>
      </c>
      <c r="G5" s="6">
        <f t="shared" ref="G5:G11" si="2">_xlfn.RANK.EQ(F5,$F$4:$F$11)</f>
        <v>3</v>
      </c>
      <c r="H5" s="6" t="str">
        <f t="shared" ref="H5:H11" si="3">IF(F5&gt;1,"초과달성",IF(F5=1,"목표달성","목표미달"))</f>
        <v>초과달성</v>
      </c>
    </row>
    <row r="6" spans="1:8" x14ac:dyDescent="0.4">
      <c r="A6" s="6" t="s">
        <v>163</v>
      </c>
      <c r="B6" s="10">
        <v>450</v>
      </c>
      <c r="C6" s="10">
        <v>49.957369614512388</v>
      </c>
      <c r="D6" s="10">
        <f t="shared" si="0"/>
        <v>22480.816326530574</v>
      </c>
      <c r="E6" s="10">
        <v>50</v>
      </c>
      <c r="F6" s="15">
        <f t="shared" si="1"/>
        <v>0.99914739229024774</v>
      </c>
      <c r="G6" s="6">
        <f t="shared" si="2"/>
        <v>5</v>
      </c>
      <c r="H6" s="6" t="str">
        <f t="shared" si="3"/>
        <v>목표미달</v>
      </c>
    </row>
    <row r="7" spans="1:8" x14ac:dyDescent="0.4">
      <c r="A7" s="6" t="s">
        <v>164</v>
      </c>
      <c r="B7" s="10">
        <v>150</v>
      </c>
      <c r="C7" s="10">
        <v>150</v>
      </c>
      <c r="D7" s="10">
        <f t="shared" si="0"/>
        <v>22500</v>
      </c>
      <c r="E7" s="10">
        <v>150</v>
      </c>
      <c r="F7" s="15">
        <f t="shared" si="1"/>
        <v>1</v>
      </c>
      <c r="G7" s="6">
        <f t="shared" si="2"/>
        <v>4</v>
      </c>
      <c r="H7" s="6" t="str">
        <f t="shared" si="3"/>
        <v>목표달성</v>
      </c>
    </row>
    <row r="8" spans="1:8" x14ac:dyDescent="0.4">
      <c r="A8" s="6" t="s">
        <v>165</v>
      </c>
      <c r="B8" s="10">
        <v>150</v>
      </c>
      <c r="C8" s="10">
        <v>154</v>
      </c>
      <c r="D8" s="10">
        <f t="shared" si="0"/>
        <v>23100</v>
      </c>
      <c r="E8" s="10">
        <v>250</v>
      </c>
      <c r="F8" s="15">
        <f t="shared" si="1"/>
        <v>0.61599999999999999</v>
      </c>
      <c r="G8" s="6">
        <f t="shared" si="2"/>
        <v>8</v>
      </c>
      <c r="H8" s="6" t="str">
        <f t="shared" si="3"/>
        <v>목표미달</v>
      </c>
    </row>
    <row r="9" spans="1:8" x14ac:dyDescent="0.4">
      <c r="A9" s="6" t="s">
        <v>166</v>
      </c>
      <c r="B9" s="10">
        <v>60</v>
      </c>
      <c r="C9" s="10">
        <v>420</v>
      </c>
      <c r="D9" s="10">
        <f t="shared" si="0"/>
        <v>25200</v>
      </c>
      <c r="E9" s="10">
        <v>450</v>
      </c>
      <c r="F9" s="15">
        <f t="shared" si="1"/>
        <v>0.93333333333333335</v>
      </c>
      <c r="G9" s="6">
        <f t="shared" si="2"/>
        <v>6</v>
      </c>
      <c r="H9" s="6" t="str">
        <f t="shared" si="3"/>
        <v>목표미달</v>
      </c>
    </row>
    <row r="10" spans="1:8" x14ac:dyDescent="0.4">
      <c r="A10" s="6" t="s">
        <v>167</v>
      </c>
      <c r="B10" s="10">
        <v>143</v>
      </c>
      <c r="C10" s="10">
        <v>23</v>
      </c>
      <c r="D10" s="10">
        <f t="shared" si="0"/>
        <v>3289</v>
      </c>
      <c r="E10" s="10">
        <v>25</v>
      </c>
      <c r="F10" s="15">
        <f t="shared" si="1"/>
        <v>0.92</v>
      </c>
      <c r="G10" s="6">
        <f t="shared" si="2"/>
        <v>7</v>
      </c>
      <c r="H10" s="6" t="str">
        <f t="shared" si="3"/>
        <v>목표미달</v>
      </c>
    </row>
    <row r="11" spans="1:8" x14ac:dyDescent="0.4">
      <c r="A11" s="6" t="s">
        <v>168</v>
      </c>
      <c r="B11" s="10">
        <v>895</v>
      </c>
      <c r="C11" s="10">
        <v>35</v>
      </c>
      <c r="D11" s="10">
        <f t="shared" si="0"/>
        <v>31325</v>
      </c>
      <c r="E11" s="10">
        <v>25</v>
      </c>
      <c r="F11" s="15">
        <f t="shared" si="1"/>
        <v>1.4</v>
      </c>
      <c r="G11" s="6">
        <f t="shared" si="2"/>
        <v>1</v>
      </c>
      <c r="H11" s="6" t="str">
        <f t="shared" si="3"/>
        <v>초과달성</v>
      </c>
    </row>
    <row r="12" spans="1:8" x14ac:dyDescent="0.4">
      <c r="A12" s="6" t="s">
        <v>169</v>
      </c>
      <c r="B12" s="10">
        <f>AVERAGE(B4:B11)</f>
        <v>747.25</v>
      </c>
      <c r="C12" s="10">
        <f t="shared" ref="C12:F12" si="4">AVERAGE(C4:C11)</f>
        <v>141.49467120181404</v>
      </c>
      <c r="D12" s="10">
        <f t="shared" si="4"/>
        <v>82549.352040816317</v>
      </c>
      <c r="E12" s="10">
        <f t="shared" si="4"/>
        <v>155</v>
      </c>
      <c r="F12" s="16">
        <f t="shared" si="4"/>
        <v>0.99999999999999978</v>
      </c>
      <c r="G12" s="29"/>
      <c r="H12" s="30"/>
    </row>
  </sheetData>
  <mergeCells count="2">
    <mergeCell ref="A1:H1"/>
    <mergeCell ref="G12:H12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6"/>
  <sheetViews>
    <sheetView workbookViewId="0">
      <selection activeCell="J11" sqref="J11"/>
    </sheetView>
  </sheetViews>
  <sheetFormatPr defaultRowHeight="17.399999999999999" x14ac:dyDescent="0.4"/>
  <cols>
    <col min="3" max="3" width="10.3984375" bestFit="1" customWidth="1"/>
    <col min="4" max="4" width="9.5" bestFit="1" customWidth="1"/>
    <col min="5" max="5" width="12.59765625" customWidth="1"/>
    <col min="6" max="6" width="6.59765625" customWidth="1"/>
    <col min="7" max="7" width="9.59765625" customWidth="1"/>
  </cols>
  <sheetData>
    <row r="1" spans="1:5" ht="21" x14ac:dyDescent="0.4">
      <c r="A1" s="20" t="s">
        <v>170</v>
      </c>
      <c r="B1" s="20"/>
      <c r="C1" s="20"/>
      <c r="D1" s="20"/>
      <c r="E1" s="20"/>
    </row>
    <row r="2" spans="1:5" ht="18" thickBot="1" x14ac:dyDescent="0.45"/>
    <row r="3" spans="1:5" x14ac:dyDescent="0.4">
      <c r="A3" s="36" t="s">
        <v>171</v>
      </c>
      <c r="B3" s="37" t="s">
        <v>172</v>
      </c>
      <c r="C3" s="37" t="s">
        <v>173</v>
      </c>
      <c r="D3" s="37" t="s">
        <v>174</v>
      </c>
      <c r="E3" s="38" t="s">
        <v>175</v>
      </c>
    </row>
    <row r="4" spans="1:5" x14ac:dyDescent="0.4">
      <c r="A4" s="39">
        <v>1</v>
      </c>
      <c r="B4" s="6">
        <v>1</v>
      </c>
      <c r="C4" s="6">
        <v>4</v>
      </c>
      <c r="D4" s="6" t="s">
        <v>176</v>
      </c>
      <c r="E4" s="40">
        <v>8000000</v>
      </c>
    </row>
    <row r="5" spans="1:5" x14ac:dyDescent="0.4">
      <c r="A5" s="39">
        <v>1</v>
      </c>
      <c r="B5" s="6">
        <v>2</v>
      </c>
      <c r="C5" s="6">
        <v>119</v>
      </c>
      <c r="D5" s="6" t="s">
        <v>177</v>
      </c>
      <c r="E5" s="40">
        <v>4000000</v>
      </c>
    </row>
    <row r="6" spans="1:5" x14ac:dyDescent="0.4">
      <c r="A6" s="39">
        <v>2</v>
      </c>
      <c r="B6" s="6">
        <v>1</v>
      </c>
      <c r="C6" s="6">
        <v>119</v>
      </c>
      <c r="D6" s="6" t="s">
        <v>177</v>
      </c>
      <c r="E6" s="40">
        <v>5681818</v>
      </c>
    </row>
    <row r="7" spans="1:5" x14ac:dyDescent="0.4">
      <c r="A7" s="39">
        <v>2</v>
      </c>
      <c r="B7" s="6">
        <v>2</v>
      </c>
      <c r="C7" s="6">
        <v>119</v>
      </c>
      <c r="D7" s="6" t="s">
        <v>177</v>
      </c>
      <c r="E7" s="40">
        <v>1600000</v>
      </c>
    </row>
    <row r="8" spans="1:5" x14ac:dyDescent="0.4">
      <c r="A8" s="39">
        <v>2</v>
      </c>
      <c r="B8" s="6">
        <v>3</v>
      </c>
      <c r="C8" s="6">
        <v>119</v>
      </c>
      <c r="D8" s="6" t="s">
        <v>177</v>
      </c>
      <c r="E8" s="40">
        <v>2320000</v>
      </c>
    </row>
    <row r="9" spans="1:5" x14ac:dyDescent="0.4">
      <c r="A9" s="39">
        <v>5</v>
      </c>
      <c r="B9" s="6">
        <v>2</v>
      </c>
      <c r="C9" s="6">
        <v>2</v>
      </c>
      <c r="D9" s="6" t="s">
        <v>178</v>
      </c>
      <c r="E9" s="40">
        <v>5184000</v>
      </c>
    </row>
    <row r="10" spans="1:5" x14ac:dyDescent="0.4">
      <c r="A10" s="39">
        <v>6</v>
      </c>
      <c r="B10" s="6">
        <v>2</v>
      </c>
      <c r="C10" s="6">
        <v>2</v>
      </c>
      <c r="D10" s="6" t="s">
        <v>178</v>
      </c>
      <c r="E10" s="40">
        <v>636364</v>
      </c>
    </row>
    <row r="11" spans="1:5" x14ac:dyDescent="0.4">
      <c r="A11" s="39">
        <v>6</v>
      </c>
      <c r="B11" s="6">
        <v>3</v>
      </c>
      <c r="C11" s="6">
        <v>2</v>
      </c>
      <c r="D11" s="6" t="s">
        <v>178</v>
      </c>
      <c r="E11" s="40">
        <v>3409091</v>
      </c>
    </row>
    <row r="12" spans="1:5" x14ac:dyDescent="0.4">
      <c r="A12" s="39">
        <v>6</v>
      </c>
      <c r="B12" s="6">
        <v>1</v>
      </c>
      <c r="C12" s="6">
        <v>119</v>
      </c>
      <c r="D12" s="6" t="s">
        <v>177</v>
      </c>
      <c r="E12" s="40">
        <v>568182</v>
      </c>
    </row>
    <row r="13" spans="1:5" x14ac:dyDescent="0.4">
      <c r="A13" s="39">
        <v>7</v>
      </c>
      <c r="B13" s="6">
        <v>1</v>
      </c>
      <c r="C13" s="6">
        <v>2</v>
      </c>
      <c r="D13" s="6" t="s">
        <v>178</v>
      </c>
      <c r="E13" s="40">
        <v>568182</v>
      </c>
    </row>
    <row r="14" spans="1:5" x14ac:dyDescent="0.4">
      <c r="A14" s="39">
        <v>8</v>
      </c>
      <c r="B14" s="6">
        <v>1</v>
      </c>
      <c r="C14" s="6">
        <v>2</v>
      </c>
      <c r="D14" s="6" t="s">
        <v>178</v>
      </c>
      <c r="E14" s="40">
        <v>559091</v>
      </c>
    </row>
    <row r="15" spans="1:5" ht="18" thickBot="1" x14ac:dyDescent="0.45">
      <c r="A15" s="41" t="s">
        <v>105</v>
      </c>
      <c r="B15" s="42"/>
      <c r="C15" s="42"/>
      <c r="D15" s="42"/>
      <c r="E15" s="43">
        <f>SUM(E4:E14)</f>
        <v>32526728</v>
      </c>
    </row>
    <row r="16" spans="1:5" x14ac:dyDescent="0.4">
      <c r="A16" s="44"/>
      <c r="B16" s="44"/>
      <c r="C16" s="44"/>
      <c r="D16" s="44"/>
      <c r="E16" s="44"/>
    </row>
  </sheetData>
  <mergeCells count="2">
    <mergeCell ref="A1:E1"/>
    <mergeCell ref="A15:D15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합계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5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10</vt:i4>
      </vt:variant>
      <vt:variant>
        <vt:lpstr>이름 지정된 범위</vt:lpstr>
      </vt:variant>
      <vt:variant>
        <vt:i4>2</vt:i4>
      </vt:variant>
    </vt:vector>
  </HeadingPairs>
  <TitlesOfParts>
    <vt:vector size="12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분석작업-2</vt:lpstr>
      <vt:lpstr>분석작업-3</vt:lpstr>
      <vt:lpstr>매크로작업</vt:lpstr>
      <vt:lpstr>차트작업</vt:lpstr>
      <vt:lpstr>'기본작업-3'!Criteria</vt:lpstr>
      <vt:lpstr>'기본작업-3'!Extract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정부경</cp:lastModifiedBy>
  <dcterms:created xsi:type="dcterms:W3CDTF">2023-04-27T08:01:32Z</dcterms:created>
  <dcterms:modified xsi:type="dcterms:W3CDTF">2025-03-21T12:02:48Z</dcterms:modified>
</cp:coreProperties>
</file>