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87FB4676-41E2-4EBC-BE51-16BB4CE61549}" xr6:coauthVersionLast="47" xr6:coauthVersionMax="47" xr10:uidLastSave="{00000000-0000-0000-0000-000000000000}"/>
  <bookViews>
    <workbookView xWindow="108" yWindow="36" windowWidth="12540" windowHeight="11172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G29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I50" i="2"/>
  <c r="I51" i="2"/>
  <c r="I52" i="2"/>
  <c r="I53" i="2"/>
  <c r="I54" i="2"/>
  <c r="I55" i="2"/>
  <c r="I56" i="2"/>
  <c r="I57" i="2"/>
  <c r="I58" i="2"/>
  <c r="I59" i="2"/>
  <c r="I60" i="2"/>
  <c r="I61" i="2"/>
  <c r="I49" i="2"/>
  <c r="J52" i="2"/>
  <c r="J55" i="2"/>
  <c r="J56" i="2"/>
  <c r="J57" i="2"/>
  <c r="J58" i="2"/>
  <c r="J59" i="2"/>
  <c r="J51" i="2"/>
  <c r="J53" i="2"/>
  <c r="J54" i="2"/>
  <c r="J50" i="2"/>
  <c r="G31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C4" i="2" a="1"/>
  <c r="C4" i="2" s="1"/>
  <c r="C5" i="2" a="1"/>
  <c r="C5" i="2" s="1"/>
  <c r="C6" i="2" a="1"/>
  <c r="C6" i="2" s="1"/>
  <c r="C3" i="2" a="1"/>
  <c r="C3" i="2" s="1"/>
  <c r="B4" i="2" a="1"/>
  <c r="B4" i="2" s="1"/>
  <c r="B5" i="2" a="1"/>
  <c r="B5" i="2" s="1"/>
  <c r="B6" i="2" a="1"/>
  <c r="B6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DB1931-3817-4D50-A737-8D015AABC98D}" sourceFile="C:\길벗컴활1급\01 엑셀\03 기본모의고사\정보검색.accdb" keepAlive="1" name="정보검색" type="5" refreshedVersion="7" background="1">
    <dbPr connection="Provider=Microsoft.ACE.OLEDB.12.0;User ID=Admin;Data Source=C:\길벗컴활1급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  <connection id="2" xr16:uid="{42DC268A-C806-40FA-AC34-1712AABC6F15}" sourceFile="C:\길벗컴활1급\01 엑셀\03 기본모의고사\정보검색.accdb" keepAlive="1" name="정보검색1" type="5" refreshedVersion="7" background="1">
    <dbPr connection="Provider=Microsoft.ACE.OLEDB.12.0;User ID=Admin;Data Source=C:\길벗컴활1급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<sst xmlns="http://schemas.openxmlformats.org/spreadsheetml/2006/main" count="371" uniqueCount="242">
  <si>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</si>
  <si>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</si>
  <si>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</si>
  <si>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</si>
  <si>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</si>
  <si>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</si>
  <si>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</si>
  <si>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</si>
  <si>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</si>
  <si>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</si>
  <si>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</si>
  <si>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</si>
  <si>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</si>
  <si>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</si>
  <si>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</si>
  <si>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</si>
  <si>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</si>
  <si>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</si>
  <si>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</si>
  <si>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</si>
  <si>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</si>
  <si>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</si>
  <si>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</si>
  <si>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</si>
  <si>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</si>
  <si>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</si>
  <si>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</si>
  <si>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</si>
  <si>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</si>
  <si>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</si>
  <si>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</si>
  <si>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</si>
  <si>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</si>
  <si>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</si>
  <si>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</si>
  <si>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</si>
  <si>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</si>
  <si>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</si>
  <si>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</si>
  <si>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</si>
  <si>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</si>
  <si>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</si>
  <si>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</si>
  <si>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</si>
  <si>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</si>
  <si>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</si>
  <si>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</si>
  <si>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</si>
  <si>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</si>
  <si>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</si>
  <si>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</si>
  <si>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</si>
  <si>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</si>
  <si>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</si>
  <si>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</si>
  <si>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</si>
  <si>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</si>
  <si>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</si>
  <si>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</si>
  <si>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</si>
  <si>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</si>
  <si>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</si>
  <si>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</si>
  <si>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</si>
  <si>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</si>
  <si>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</si>
  <si>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</si>
  <si>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</si>
  <si>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</si>
  <si>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</si>
  <si>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</si>
  <si>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</si>
  <si>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</si>
  <si>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</si>
  <si>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</si>
  <si>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</si>
  <si>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</si>
  <si>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</si>
  <si>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</si>
  <si>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</si>
  <si>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</si>
  <si>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</si>
  <si>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</si>
  <si>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</si>
  <si>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</si>
  <si>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</si>
  <si>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</si>
  <si>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</si>
  <si>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</si>
  <si>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</si>
  <si>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</si>
  <si>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</si>
  <si>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</si>
  <si>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</si>
  <si>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</si>
  <si>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</si>
  <si>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</si>
  <si>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</si>
  <si>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</si>
  <si>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</si>
  <si>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</si>
  <si>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</si>
  <si>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</si>
  <si>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</si>
  <si>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</si>
  <si>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</si>
  <si>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</si>
  <si>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</si>
  <si>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</si>
  <si>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</si>
  <si>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</si>
  <si>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</si>
  <si>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</si>
  <si>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</si>
  <si>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</si>
  <si>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</si>
  <si>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</si>
  <si>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</si>
  <si>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</si>
  <si>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</si>
  <si>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</si>
  <si>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</si>
  <si>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</si>
  <si>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</si>
  <si>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</si>
  <si>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</si>
  <si>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</si>
  <si>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</si>
  <si>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</si>
  <si>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</si>
  <si>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</si>
  <si>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</si>
  <si>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</si>
  <si>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</si>
  <si>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</si>
  <si>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</si>
  <si>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</si>
  <si>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</si>
  <si>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</si>
  <si>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</si>
  <si>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</si>
  <si>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</si>
  <si>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</si>
  <si>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</si>
  <si>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</si>
  <si>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</si>
  <si>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</si>
  <si>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</si>
  <si>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</si>
  <si>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</si>
  <si>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</si>
  <si>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</si>
  <si>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</si>
  <si>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</si>
  <si>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</si>
  <si>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</si>
  <si>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</si>
  <si>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</si>
  <si>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</si>
  <si>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</si>
  <si>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</si>
  <si>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</si>
  <si>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</si>
  <si>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</si>
  <si>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</si>
  <si>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</si>
  <si>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</si>
  <si>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</si>
  <si>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</si>
  <si>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</si>
  <si>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</si>
  <si>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</si>
  <si>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</si>
  <si>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</si>
  <si>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</si>
  <si>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</si>
  <si>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</si>
  <si>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</si>
  <si>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</si>
  <si>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</si>
  <si>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</si>
  <si>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</si>
  <si>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</si>
  <si>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</si>
  <si>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</si>
  <si>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</si>
  <si>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</si>
  <si>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</si>
  <si>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</si>
  <si>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</si>
  <si>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</si>
  <si>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</si>
  <si>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</si>
  <si>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</si>
  <si>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</si>
  <si>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</si>
  <si>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</si>
  <si>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</si>
  <si>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</si>
  <si>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</si>
  <si>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</si>
  <si>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</si>
  <si>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</si>
  <si>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</si>
  <si>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</si>
  <si>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</si>
  <si>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</si>
  <si>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</si>
  <si>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</si>
  <si>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</si>
  <si>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</si>
  <si>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</si>
  <si>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</si>
  <si>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</si>
  <si>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</si>
  <si>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</si>
  <si>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</si>
  <si>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</si>
  <si>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</si>
  <si>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</si>
  <si>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</si>
  <si>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</si>
  <si>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</si>
  <si>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</si>
  <si>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</si>
  <si>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</si>
  <si>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</si>
  <si>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</si>
  <si>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</si>
  <si>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</si>
  <si>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</si>
  <si>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총합계</t>
  </si>
  <si>
    <t>합계 : 중간(30%)</t>
  </si>
  <si>
    <t>합계 : 기말(40%)</t>
  </si>
  <si>
    <t>(모두)</t>
  </si>
  <si>
    <t>학번2</t>
  </si>
  <si>
    <t>값</t>
  </si>
  <si>
    <t>전체 합계 : 중간(30%)</t>
  </si>
  <si>
    <t>전체 합계 : 기말(40%)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</si>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</sst>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77" fontId="0" fillId="0" borderId="1" xfId="0" quotePrefix="1" applyNumberFormat="1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FC-446B-AF8C-DDA6D63FC6C4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FC-446B-AF8C-DDA6D63FC6C4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FC-446B-AF8C-DDA6D63FC6C4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FC-446B-AF8C-DDA6D63FC6C4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9FC-446B-AF8C-DDA6D63FC6C4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9FC-446B-AF8C-DDA6D63FC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  <c:max val="11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62890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78714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소" refreshedDate="45475.14347800926" backgroundQuery="1" createdVersion="7" refreshedVersion="7" minRefreshableVersion="3" recordCount="21" xr:uid="{54334FE3-D993-4764-86D9-DBC9EF07F5B8}">
  <cacheSource type="external" connectionId="2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2"/>
          <x v="1"/>
          <x v="1"/>
          <x v="1"/>
          <x v="2"/>
          <x v="2"/>
          <x v="1"/>
          <x v="1"/>
          <x v="1"/>
          <x v="0"/>
          <x v="2"/>
          <x v="1"/>
          <x v="1"/>
          <x v="2"/>
          <x v="1"/>
          <x v="1"/>
          <x v="1"/>
          <x v="2"/>
          <x v="1"/>
          <x v="2"/>
          <x v="1"/>
        </discretePr>
        <groupItems count="3">
          <s v="C-030"/>
          <s v="그룹2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E4774D-2BC8-4F8B-8716-1F5E91792519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 defaultSubtotal="0">
      <items count="21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</items>
    </pivotField>
    <pivotField axis="axisPage" compact="0" showAll="0" defaultSubtotal="0">
      <items count="21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</items>
    </pivotField>
    <pivotField compact="0" showAll="0" defaultSubtotal="0"/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3">
        <item n="A반" sd="0" x="2"/>
        <item n="B반" sd="0" x="1"/>
        <item n="C반" sd="0" x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topLeftCell="A10" workbookViewId="0">
      <selection activeCell="L12" sqref="L12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30" t="s">
        <v>1</v>
      </c>
      <c r="C1" s="30"/>
      <c r="D1" s="30"/>
      <c r="E1" s="30"/>
      <c r="F1" s="30"/>
      <c r="G1" s="30"/>
      <c r="H1" s="30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2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2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2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2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2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2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2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2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2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2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2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2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AND(G4&gt;=AVERAGE($G$4:$G$15),H4&gt;=AVERAGE($H$4:$H$15))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2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2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2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2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2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2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2" priority="3">
      <formula>OR(LEFT($A15,1)="C",LEFT($A15,1)="D",$E15&gt;=0.5)</formula>
    </cfRule>
  </conditionalFormatting>
  <conditionalFormatting sqref="A4:H15">
    <cfRule type="expression" dxfId="1" priority="1">
      <formula>OR(LEFT($A4,1)="C",LEFT($A4,1)="D",$E4&gt;0.5)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99" zoomScaleNormal="100" zoomScaleSheetLayoutView="99" workbookViewId="0">
      <selection activeCell="O12" sqref="O12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24">
        <f t="shared" ref="E5:E11" si="0">C5-D5</f>
        <v>314</v>
      </c>
      <c r="F5" s="25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24">
        <f t="shared" si="0"/>
        <v>307</v>
      </c>
      <c r="F6" s="25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24">
        <f t="shared" si="0"/>
        <v>131</v>
      </c>
      <c r="F7" s="25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24">
        <f t="shared" si="0"/>
        <v>399</v>
      </c>
      <c r="F8" s="25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24">
        <f t="shared" si="0"/>
        <v>276</v>
      </c>
      <c r="F9" s="25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24">
        <f t="shared" si="0"/>
        <v>164</v>
      </c>
      <c r="F10" s="25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24">
        <f t="shared" si="0"/>
        <v>251</v>
      </c>
      <c r="F11" s="25" t="str">
        <f t="shared" si="1"/>
        <v>경상도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abSelected="1" zoomScale="81" zoomScaleNormal="81" workbookViewId="0">
      <selection activeCell="B10" sqref="B10:B25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 xml:space="preserve"> AVERAGE( IF( ($F$10:$F$25=A3) * (YEAR($D$10:$D$25)=$B$2),$G$10:$G$25))</f>
        <v>500</v>
      </c>
      <c r="C3" s="8">
        <f t="array" ref="C3" xml:space="preserve"> AVERAGE( IF( ($F$10:$F$25=A3) * (YEAR($D$10:$D$25)=$C$2),$G$10:$G$25))</f>
        <v>2000</v>
      </c>
    </row>
    <row r="4" spans="1:8" x14ac:dyDescent="0.4">
      <c r="A4" s="5" t="s">
        <v>34</v>
      </c>
      <c r="B4" s="8">
        <f t="array" ref="B4" xml:space="preserve"> AVERAGE( IF( ($F$10:$F$25=A4) * (YEAR($D$10:$D$25)=$B$2),$G$10:$G$25))</f>
        <v>750</v>
      </c>
      <c r="C4" s="8">
        <f t="array" ref="C4" xml:space="preserve"> AVERAGE( IF( ($F$10:$F$25=A4) * (YEAR($D$10:$D$25)=$C$2),$G$10:$G$25))</f>
        <v>750</v>
      </c>
    </row>
    <row r="5" spans="1:8" x14ac:dyDescent="0.4">
      <c r="A5" s="5" t="s">
        <v>35</v>
      </c>
      <c r="B5" s="8">
        <f t="array" ref="B5" xml:space="preserve"> AVERAGE( IF( ($F$10:$F$25=A5) * (YEAR($D$10:$D$25)=$B$2),$G$10:$G$25))</f>
        <v>1000</v>
      </c>
      <c r="C5" s="8">
        <f t="array" ref="C5" xml:space="preserve"> AVERAGE( IF( ($F$10:$F$25=A5) * (YEAR($D$10:$D$25)=$C$2),$G$10:$G$25))</f>
        <v>1000</v>
      </c>
    </row>
    <row r="6" spans="1:8" x14ac:dyDescent="0.4">
      <c r="A6" s="5" t="s">
        <v>36</v>
      </c>
      <c r="B6" s="8">
        <f t="array" ref="B6" xml:space="preserve"> AVERAGE( IF( ($F$10:$F$25=A6) * (YEAR($D$10:$D$25)=$B$2),$G$10:$G$25))</f>
        <v>1833.3333333333333</v>
      </c>
      <c r="C6" s="8">
        <f t="array" ref="C6" xml:space="preserve"> AVERAGE( IF( ($F$10:$F$25=A6) * (YEAR($D$10:$D$25)=$C$2),$G$10:$G$25))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4">
      <c r="A11" s="4" t="s">
        <v>46</v>
      </c>
      <c r="B11" s="4" t="str">
        <f t="shared" ref="B11:B25" si="0"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4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4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4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4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4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4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4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4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4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4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4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4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4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4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4">
      <c r="A27" t="s">
        <v>76</v>
      </c>
      <c r="B27" s="31" t="s">
        <v>77</v>
      </c>
      <c r="C27" s="31"/>
      <c r="D27" s="31"/>
      <c r="E27" s="31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2" t="s">
        <v>83</v>
      </c>
      <c r="H28" s="33"/>
    </row>
    <row r="29" spans="1:8" x14ac:dyDescent="0.4">
      <c r="A29" s="4" t="s">
        <v>84</v>
      </c>
      <c r="B29" s="6">
        <v>520</v>
      </c>
      <c r="C29" s="8">
        <f>B29*HLOOKUP(A29,$G$35:$J$37,2,FALSE)</f>
        <v>540800</v>
      </c>
      <c r="D29" s="6">
        <v>53</v>
      </c>
      <c r="E29" s="8">
        <f>D29*HLOOKUP(A29,$G$35:$J$37,3,FALSE)</f>
        <v>74730</v>
      </c>
      <c r="G29" s="34" t="e">
        <f>LOOKUP(LARGE(D29:D37,3),A3:A29)</f>
        <v>#N/A</v>
      </c>
      <c r="H29" s="35"/>
    </row>
    <row r="30" spans="1:8" x14ac:dyDescent="0.4">
      <c r="A30" s="4" t="s">
        <v>85</v>
      </c>
      <c r="B30" s="6">
        <v>35</v>
      </c>
      <c r="C30" s="8">
        <f t="shared" ref="C30:C37" si="1">B30*HLOOKUP(A30,$G$35:$J$37,2,FALSE)</f>
        <v>36750</v>
      </c>
      <c r="D30" s="6">
        <v>95</v>
      </c>
      <c r="E30" s="8">
        <f t="shared" ref="E30:E37" si="2">D30*HLOOKUP(A30,$G$35:$J$37,3,FALSE)</f>
        <v>134900</v>
      </c>
      <c r="G30" s="32" t="s">
        <v>86</v>
      </c>
      <c r="H30" s="33"/>
    </row>
    <row r="31" spans="1:8" x14ac:dyDescent="0.4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34">
        <f>SMALL(D29:D37,2)</f>
        <v>95</v>
      </c>
      <c r="H31" s="35"/>
    </row>
    <row r="32" spans="1:8" x14ac:dyDescent="0.4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3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3">
        <v>2</v>
      </c>
      <c r="F42" s="4">
        <v>3</v>
      </c>
    </row>
    <row r="43" spans="1:10" x14ac:dyDescent="0.4">
      <c r="A43" s="4">
        <v>70</v>
      </c>
      <c r="B43" s="10">
        <v>0.03</v>
      </c>
      <c r="E43" s="23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3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10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IF(SUMPRODUCT(E49:G49,{0.3,0.3,0.4})&gt;=70,_xlfn.XLOOKUP(D49,$E$41:$E$44,$F$41:$F$44,,-1)+5,_xlfn.XLOOKUP(D49,$E$41:$E$44,$F$41:$F$44,,-1))</f>
        <v>0</v>
      </c>
      <c r="I49" s="29">
        <f>IF( ISBLANK(D49)=TRUE,VLOOKUP(AVERAGE(E49:G49),$A$41:$B$45,2,TRUE)+0.5%,VLOOKUP(AVERAGE(E49:G49),$A$41:$B$45,2,TRUE))</f>
        <v>0</v>
      </c>
    </row>
    <row r="50" spans="1:10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IF(SUMPRODUCT(E50:G50,{0.3,0.3,0.4})&gt;=70,_xlfn.XLOOKUP(D50,$E$41:$E$44,$F$41:$F$44,,-1)+5,_xlfn.XLOOKUP(D50,$E$41:$E$44,$F$41:$F$44,,-1))</f>
        <v>8</v>
      </c>
      <c r="I50" s="29">
        <f t="shared" ref="I50:I61" si="3">IF( ISBLANK(D50)=TRUE,VLOOKUP(AVERAGE(E50:G50),$A$41:$B$45,2,TRUE)+0.5%,VLOOKUP(AVERAGE(E50:G50),$A$41:$B$45,2,TRUE))</f>
        <v>0.03</v>
      </c>
      <c r="J50" t="b">
        <f>ISBLANK(D49)</f>
        <v>0</v>
      </c>
    </row>
    <row r="51" spans="1:10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IF(SUMPRODUCT(E51:G51,{0.3,0.3,0.4})&gt;=70,_xlfn.XLOOKUP(D51,$E$41:$E$44,$F$41:$F$44,,-1)+5,_xlfn.XLOOKUP(D51,$E$41:$E$44,$F$41:$F$44,,-1))</f>
        <v>15</v>
      </c>
      <c r="I51" s="29">
        <f t="shared" si="3"/>
        <v>3.5000000000000003E-2</v>
      </c>
      <c r="J51" t="b">
        <f t="shared" ref="J51:J59" si="4">ISBLANK(D50)</f>
        <v>0</v>
      </c>
    </row>
    <row r="52" spans="1:10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IF(SUMPRODUCT(E52:G52,{0.3,0.3,0.4})&gt;=70,_xlfn.XLOOKUP(D52,$E$41:$E$44,$F$41:$F$44,,-1)+5,_xlfn.XLOOKUP(D52,$E$41:$E$44,$F$41:$F$44,,-1))</f>
        <v>10</v>
      </c>
      <c r="I52" s="29">
        <f t="shared" si="3"/>
        <v>0.03</v>
      </c>
      <c r="J52" t="b">
        <f>ISBLANK(D51)=0</f>
        <v>0</v>
      </c>
    </row>
    <row r="53" spans="1:10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IF(SUMPRODUCT(E53:G53,{0.3,0.3,0.4})&gt;=70,_xlfn.XLOOKUP(D53,$E$41:$E$44,$F$41:$F$44,,-1)+5,_xlfn.XLOOKUP(D53,$E$41:$E$44,$F$41:$F$44,,-1))</f>
        <v>10</v>
      </c>
      <c r="I53" s="29">
        <f t="shared" si="3"/>
        <v>3.5000000000000003E-2</v>
      </c>
      <c r="J53" t="b">
        <f t="shared" si="4"/>
        <v>0</v>
      </c>
    </row>
    <row r="54" spans="1:10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IF(SUMPRODUCT(E54:G54,{0.3,0.3,0.4})&gt;=70,_xlfn.XLOOKUP(D54,$E$41:$E$44,$F$41:$F$44,,-1)+5,_xlfn.XLOOKUP(D54,$E$41:$E$44,$F$41:$F$44,,-1))</f>
        <v>8</v>
      </c>
      <c r="I54" s="29">
        <f t="shared" si="3"/>
        <v>0.03</v>
      </c>
      <c r="J54" t="b">
        <f t="shared" si="4"/>
        <v>0</v>
      </c>
    </row>
    <row r="55" spans="1:10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IF(SUMPRODUCT(E55:G55,{0.3,0.3,0.4})&gt;=70,_xlfn.XLOOKUP(D55,$E$41:$E$44,$F$41:$F$44,,-1)+5,_xlfn.XLOOKUP(D55,$E$41:$E$44,$F$41:$F$44,,-1))</f>
        <v>3</v>
      </c>
      <c r="I55" s="29">
        <f t="shared" si="3"/>
        <v>2.5000000000000001E-2</v>
      </c>
      <c r="J55" t="b">
        <f>ISBLANK(D54)</f>
        <v>0</v>
      </c>
    </row>
    <row r="56" spans="1:10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IF(SUMPRODUCT(E56:G56,{0.3,0.3,0.4})&gt;=70,_xlfn.XLOOKUP(D56,$E$41:$E$44,$F$41:$F$44,,-1)+5,_xlfn.XLOOKUP(D56,$E$41:$E$44,$F$41:$F$44,,-1))</f>
        <v>15</v>
      </c>
      <c r="I56" s="29">
        <f t="shared" si="3"/>
        <v>3.5000000000000003E-2</v>
      </c>
      <c r="J56" t="b">
        <f t="shared" si="4"/>
        <v>0</v>
      </c>
    </row>
    <row r="57" spans="1:10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IF(SUMPRODUCT(E57:G57,{0.3,0.3,0.4})&gt;=70,_xlfn.XLOOKUP(D57,$E$41:$E$44,$F$41:$F$44,,-1)+5,_xlfn.XLOOKUP(D57,$E$41:$E$44,$F$41:$F$44,,-1))</f>
        <v>3</v>
      </c>
      <c r="I57" s="29">
        <f t="shared" si="3"/>
        <v>2.5000000000000001E-2</v>
      </c>
      <c r="J57" t="b">
        <f t="shared" si="4"/>
        <v>0</v>
      </c>
    </row>
    <row r="58" spans="1:10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IF(SUMPRODUCT(E58:G58,{0.3,0.3,0.4})&gt;=70,_xlfn.XLOOKUP(D58,$E$41:$E$44,$F$41:$F$44,,-1)+5,_xlfn.XLOOKUP(D58,$E$41:$E$44,$F$41:$F$44,,-1))</f>
        <v>10</v>
      </c>
      <c r="I58" s="29">
        <f t="shared" si="3"/>
        <v>0.03</v>
      </c>
      <c r="J58" t="b">
        <f t="shared" si="4"/>
        <v>0</v>
      </c>
    </row>
    <row r="59" spans="1:10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IF(SUMPRODUCT(E59:G59,{0.3,0.3,0.4})&gt;=70,_xlfn.XLOOKUP(D59,$E$41:$E$44,$F$41:$F$44,,-1)+5,_xlfn.XLOOKUP(D59,$E$41:$E$44,$F$41:$F$44,,-1))</f>
        <v>5</v>
      </c>
      <c r="I59" s="29">
        <f t="shared" si="3"/>
        <v>0.03</v>
      </c>
      <c r="J59" t="b">
        <f t="shared" si="4"/>
        <v>0</v>
      </c>
    </row>
    <row r="60" spans="1:10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IF(SUMPRODUCT(E60:G60,{0.3,0.3,0.4})&gt;=70,_xlfn.XLOOKUP(D60,$E$41:$E$44,$F$41:$F$44,,-1)+5,_xlfn.XLOOKUP(D60,$E$41:$E$44,$F$41:$F$44,,-1))</f>
        <v>3</v>
      </c>
      <c r="I60" s="29">
        <f t="shared" si="3"/>
        <v>2.5000000000000001E-2</v>
      </c>
    </row>
    <row r="61" spans="1:10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IF(SUMPRODUCT(E61:G61,{0.3,0.3,0.4})&gt;=70,_xlfn.XLOOKUP(D61,$E$41:$E$44,$F$41:$F$44,,-1)+5,_xlfn.XLOOKUP(D61,$E$41:$E$44,$F$41:$F$44,,-1))</f>
        <v>5</v>
      </c>
      <c r="I61" s="29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H9" sqref="H9"/>
    </sheetView>
  </sheetViews>
  <sheetFormatPr defaultRowHeight="17.399999999999999" x14ac:dyDescent="0.4"/>
  <cols>
    <col min="1" max="1" width="20.09765625" bestFit="1" customWidth="1"/>
    <col min="2" max="2" width="15.09765625" customWidth="1"/>
    <col min="3" max="3" width="15.09765625" bestFit="1" customWidth="1"/>
    <col min="4" max="6" width="8.5" bestFit="1" customWidth="1"/>
    <col min="7" max="8" width="20.09765625" bestFit="1" customWidth="1"/>
  </cols>
  <sheetData>
    <row r="1" spans="1:6" x14ac:dyDescent="0.4">
      <c r="A1" s="26" t="s">
        <v>18</v>
      </c>
      <c r="B1" t="s">
        <v>234</v>
      </c>
    </row>
    <row r="3" spans="1:6" x14ac:dyDescent="0.4">
      <c r="D3" s="26" t="s">
        <v>128</v>
      </c>
    </row>
    <row r="4" spans="1:6" x14ac:dyDescent="0.4">
      <c r="A4" s="26" t="s">
        <v>235</v>
      </c>
      <c r="B4" s="26" t="s">
        <v>127</v>
      </c>
      <c r="C4" s="26" t="s">
        <v>236</v>
      </c>
      <c r="D4" t="s">
        <v>136</v>
      </c>
      <c r="E4" t="s">
        <v>139</v>
      </c>
      <c r="F4" t="s">
        <v>231</v>
      </c>
    </row>
    <row r="5" spans="1:6" x14ac:dyDescent="0.4">
      <c r="A5" t="s">
        <v>239</v>
      </c>
      <c r="D5" s="27"/>
      <c r="E5" s="27"/>
      <c r="F5" s="27"/>
    </row>
    <row r="6" spans="1:6" x14ac:dyDescent="0.4">
      <c r="C6" t="s">
        <v>232</v>
      </c>
      <c r="D6" s="27">
        <v>0.44947735191637633</v>
      </c>
      <c r="E6" s="27">
        <v>0.22978723404255319</v>
      </c>
      <c r="F6" s="27">
        <v>0.35057471264367818</v>
      </c>
    </row>
    <row r="7" spans="1:6" x14ac:dyDescent="0.4">
      <c r="C7" t="s">
        <v>233</v>
      </c>
      <c r="D7" s="27">
        <v>0.45623342175066312</v>
      </c>
      <c r="E7" s="27">
        <v>0.23287671232876711</v>
      </c>
      <c r="F7" s="27">
        <v>0.35874439461883406</v>
      </c>
    </row>
    <row r="8" spans="1:6" x14ac:dyDescent="0.4">
      <c r="A8" t="s">
        <v>240</v>
      </c>
      <c r="D8" s="27"/>
      <c r="E8" s="27"/>
      <c r="F8" s="27"/>
    </row>
    <row r="9" spans="1:6" x14ac:dyDescent="0.4">
      <c r="C9" t="s">
        <v>232</v>
      </c>
      <c r="D9" s="27">
        <v>0.55052264808362372</v>
      </c>
      <c r="E9" s="27">
        <v>0.65106382978723409</v>
      </c>
      <c r="F9" s="27">
        <v>0.59578544061302685</v>
      </c>
    </row>
    <row r="10" spans="1:6" x14ac:dyDescent="0.4">
      <c r="C10" t="s">
        <v>233</v>
      </c>
      <c r="D10" s="27">
        <v>0.54376657824933683</v>
      </c>
      <c r="E10" s="27">
        <v>0.6678082191780822</v>
      </c>
      <c r="F10" s="27">
        <v>0.59790732436472349</v>
      </c>
    </row>
    <row r="11" spans="1:6" x14ac:dyDescent="0.4">
      <c r="A11" t="s">
        <v>241</v>
      </c>
      <c r="D11" s="27"/>
      <c r="E11" s="27"/>
      <c r="F11" s="27"/>
    </row>
    <row r="12" spans="1:6" x14ac:dyDescent="0.4">
      <c r="C12" t="s">
        <v>232</v>
      </c>
      <c r="D12" s="27">
        <v>0</v>
      </c>
      <c r="E12" s="27">
        <v>0.11914893617021277</v>
      </c>
      <c r="F12" s="27">
        <v>5.3639846743295021E-2</v>
      </c>
    </row>
    <row r="13" spans="1:6" x14ac:dyDescent="0.4">
      <c r="C13" t="s">
        <v>233</v>
      </c>
      <c r="D13" s="27">
        <v>0</v>
      </c>
      <c r="E13" s="27">
        <v>9.9315068493150679E-2</v>
      </c>
      <c r="F13" s="27">
        <v>4.3348281016442454E-2</v>
      </c>
    </row>
    <row r="14" spans="1:6" x14ac:dyDescent="0.4">
      <c r="A14" t="s">
        <v>237</v>
      </c>
      <c r="D14" s="27">
        <v>1</v>
      </c>
      <c r="E14" s="27">
        <v>1</v>
      </c>
      <c r="F14" s="27">
        <v>1</v>
      </c>
    </row>
    <row r="15" spans="1:6" x14ac:dyDescent="0.4">
      <c r="A15" t="s">
        <v>238</v>
      </c>
      <c r="D15" s="27">
        <v>1</v>
      </c>
      <c r="E15" s="27">
        <v>1</v>
      </c>
      <c r="F15" s="27">
        <v>1</v>
      </c>
    </row>
  </sheetData>
  <phoneticPr fontId="1" type="noConversion"/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zoomScale="86" zoomScaleNormal="86" workbookViewId="0">
      <selection activeCell="K26" sqref="K26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1" t="s">
        <v>127</v>
      </c>
      <c r="B2" s="12" t="s">
        <v>18</v>
      </c>
      <c r="C2" s="12" t="s">
        <v>128</v>
      </c>
      <c r="D2" s="12" t="s">
        <v>129</v>
      </c>
      <c r="E2" s="12" t="s">
        <v>130</v>
      </c>
      <c r="F2" s="12" t="s">
        <v>131</v>
      </c>
      <c r="G2" s="12" t="s">
        <v>132</v>
      </c>
      <c r="H2" s="13" t="s">
        <v>133</v>
      </c>
    </row>
    <row r="3" spans="1:8" hidden="1" x14ac:dyDescent="0.4">
      <c r="A3" s="14" t="s">
        <v>134</v>
      </c>
      <c r="B3" s="15" t="s">
        <v>135</v>
      </c>
      <c r="C3" s="15" t="s">
        <v>136</v>
      </c>
      <c r="D3" s="15">
        <v>28</v>
      </c>
      <c r="E3" s="15">
        <v>38</v>
      </c>
      <c r="F3" s="15">
        <v>8</v>
      </c>
      <c r="G3" s="15">
        <v>17</v>
      </c>
      <c r="H3" s="16">
        <f>SUM(D3:G3)</f>
        <v>91</v>
      </c>
    </row>
    <row r="4" spans="1:8" hidden="1" x14ac:dyDescent="0.4">
      <c r="A4" s="14" t="s">
        <v>137</v>
      </c>
      <c r="B4" s="15" t="s">
        <v>138</v>
      </c>
      <c r="C4" s="15" t="s">
        <v>139</v>
      </c>
      <c r="D4" s="15">
        <v>30</v>
      </c>
      <c r="E4" s="15">
        <v>40</v>
      </c>
      <c r="F4" s="15">
        <v>5</v>
      </c>
      <c r="G4" s="15">
        <v>20</v>
      </c>
      <c r="H4" s="16">
        <f t="shared" ref="H4" si="0">SUM(D4:G4)</f>
        <v>95</v>
      </c>
    </row>
    <row r="5" spans="1:8" x14ac:dyDescent="0.4">
      <c r="A5" s="14" t="s">
        <v>170</v>
      </c>
      <c r="B5" s="15" t="s">
        <v>171</v>
      </c>
      <c r="C5" s="15" t="s">
        <v>139</v>
      </c>
      <c r="D5" s="15">
        <v>21</v>
      </c>
      <c r="E5" s="15">
        <v>40</v>
      </c>
      <c r="F5" s="15">
        <v>9</v>
      </c>
      <c r="G5" s="15">
        <v>20</v>
      </c>
      <c r="H5" s="16">
        <f t="shared" ref="H5:H24" si="1">SUM(D5:G5)</f>
        <v>90</v>
      </c>
    </row>
    <row r="6" spans="1:8" x14ac:dyDescent="0.4">
      <c r="A6" s="14" t="s">
        <v>144</v>
      </c>
      <c r="B6" s="15" t="s">
        <v>145</v>
      </c>
      <c r="C6" s="15" t="s">
        <v>139</v>
      </c>
      <c r="D6" s="15">
        <v>25</v>
      </c>
      <c r="E6" s="15">
        <v>34</v>
      </c>
      <c r="F6" s="15">
        <v>8</v>
      </c>
      <c r="G6" s="15">
        <v>20</v>
      </c>
      <c r="H6" s="16">
        <f t="shared" si="1"/>
        <v>87</v>
      </c>
    </row>
    <row r="7" spans="1:8" x14ac:dyDescent="0.4">
      <c r="A7" s="14" t="s">
        <v>140</v>
      </c>
      <c r="B7" s="15" t="s">
        <v>141</v>
      </c>
      <c r="C7" s="15" t="s">
        <v>136</v>
      </c>
      <c r="D7" s="15">
        <v>25</v>
      </c>
      <c r="E7" s="15">
        <v>31</v>
      </c>
      <c r="F7" s="15">
        <v>9</v>
      </c>
      <c r="G7" s="15">
        <v>20</v>
      </c>
      <c r="H7" s="16">
        <f t="shared" si="1"/>
        <v>85</v>
      </c>
    </row>
    <row r="8" spans="1:8" hidden="1" x14ac:dyDescent="0.4">
      <c r="A8" s="14" t="s">
        <v>146</v>
      </c>
      <c r="B8" s="15" t="s">
        <v>147</v>
      </c>
      <c r="C8" s="15" t="s">
        <v>139</v>
      </c>
      <c r="D8" s="15">
        <v>25</v>
      </c>
      <c r="E8" s="15">
        <v>24</v>
      </c>
      <c r="F8" s="15">
        <v>5</v>
      </c>
      <c r="G8" s="15">
        <v>15</v>
      </c>
      <c r="H8" s="16">
        <f t="shared" si="1"/>
        <v>69</v>
      </c>
    </row>
    <row r="9" spans="1:8" hidden="1" x14ac:dyDescent="0.4">
      <c r="A9" s="14" t="s">
        <v>148</v>
      </c>
      <c r="B9" s="15" t="s">
        <v>149</v>
      </c>
      <c r="C9" s="15" t="s">
        <v>136</v>
      </c>
      <c r="D9" s="15">
        <v>21</v>
      </c>
      <c r="E9" s="15">
        <v>26</v>
      </c>
      <c r="F9" s="15">
        <v>9</v>
      </c>
      <c r="G9" s="15">
        <v>18</v>
      </c>
      <c r="H9" s="16">
        <f t="shared" si="1"/>
        <v>74</v>
      </c>
    </row>
    <row r="10" spans="1:8" hidden="1" x14ac:dyDescent="0.4">
      <c r="A10" s="14" t="s">
        <v>150</v>
      </c>
      <c r="B10" s="15" t="s">
        <v>151</v>
      </c>
      <c r="C10" s="15" t="s">
        <v>136</v>
      </c>
      <c r="D10" s="15">
        <v>20</v>
      </c>
      <c r="E10" s="15">
        <v>26</v>
      </c>
      <c r="F10" s="15">
        <v>6</v>
      </c>
      <c r="G10" s="15">
        <v>17</v>
      </c>
      <c r="H10" s="16">
        <f t="shared" si="1"/>
        <v>69</v>
      </c>
    </row>
    <row r="11" spans="1:8" hidden="1" x14ac:dyDescent="0.4">
      <c r="A11" s="14" t="s">
        <v>152</v>
      </c>
      <c r="B11" s="15" t="s">
        <v>153</v>
      </c>
      <c r="C11" s="15" t="s">
        <v>139</v>
      </c>
      <c r="D11" s="15">
        <v>27</v>
      </c>
      <c r="E11" s="15">
        <v>30</v>
      </c>
      <c r="F11" s="15">
        <v>5</v>
      </c>
      <c r="G11" s="15">
        <v>15</v>
      </c>
      <c r="H11" s="16">
        <f t="shared" si="1"/>
        <v>77</v>
      </c>
    </row>
    <row r="12" spans="1:8" x14ac:dyDescent="0.4">
      <c r="A12" s="14" t="s">
        <v>166</v>
      </c>
      <c r="B12" s="15" t="s">
        <v>167</v>
      </c>
      <c r="C12" s="15" t="s">
        <v>136</v>
      </c>
      <c r="D12" s="15">
        <v>25</v>
      </c>
      <c r="E12" s="15">
        <v>33</v>
      </c>
      <c r="F12" s="15">
        <v>5</v>
      </c>
      <c r="G12" s="15">
        <v>20</v>
      </c>
      <c r="H12" s="16">
        <f t="shared" si="1"/>
        <v>83</v>
      </c>
    </row>
    <row r="13" spans="1:8" hidden="1" x14ac:dyDescent="0.4">
      <c r="A13" s="14" t="s">
        <v>156</v>
      </c>
      <c r="B13" s="15" t="s">
        <v>157</v>
      </c>
      <c r="C13" s="15" t="s">
        <v>139</v>
      </c>
      <c r="D13" s="15">
        <v>29</v>
      </c>
      <c r="E13" s="15">
        <v>40</v>
      </c>
      <c r="F13" s="15">
        <v>10</v>
      </c>
      <c r="G13" s="15">
        <v>18</v>
      </c>
      <c r="H13" s="16">
        <f t="shared" si="1"/>
        <v>97</v>
      </c>
    </row>
    <row r="14" spans="1:8" hidden="1" x14ac:dyDescent="0.4">
      <c r="A14" s="14" t="s">
        <v>158</v>
      </c>
      <c r="B14" s="15" t="s">
        <v>159</v>
      </c>
      <c r="C14" s="15" t="s">
        <v>139</v>
      </c>
      <c r="D14" s="15">
        <v>25</v>
      </c>
      <c r="E14" s="15">
        <v>28</v>
      </c>
      <c r="F14" s="15">
        <v>6</v>
      </c>
      <c r="G14" s="15">
        <v>18</v>
      </c>
      <c r="H14" s="16">
        <f t="shared" si="1"/>
        <v>77</v>
      </c>
    </row>
    <row r="15" spans="1:8" x14ac:dyDescent="0.4">
      <c r="A15" s="14" t="s">
        <v>176</v>
      </c>
      <c r="B15" s="15" t="s">
        <v>177</v>
      </c>
      <c r="C15" s="15" t="s">
        <v>136</v>
      </c>
      <c r="D15" s="15">
        <v>25</v>
      </c>
      <c r="E15" s="15">
        <v>37</v>
      </c>
      <c r="F15" s="15">
        <v>6</v>
      </c>
      <c r="G15" s="15">
        <v>15</v>
      </c>
      <c r="H15" s="16">
        <f t="shared" si="1"/>
        <v>83</v>
      </c>
    </row>
    <row r="16" spans="1:8" hidden="1" x14ac:dyDescent="0.4">
      <c r="A16" s="14" t="s">
        <v>162</v>
      </c>
      <c r="B16" s="15" t="s">
        <v>163</v>
      </c>
      <c r="C16" s="15" t="s">
        <v>139</v>
      </c>
      <c r="D16" s="15">
        <v>27</v>
      </c>
      <c r="E16" s="15">
        <v>40</v>
      </c>
      <c r="F16" s="15">
        <v>10</v>
      </c>
      <c r="G16" s="15">
        <v>17</v>
      </c>
      <c r="H16" s="16">
        <f t="shared" si="1"/>
        <v>94</v>
      </c>
    </row>
    <row r="17" spans="1:8" hidden="1" x14ac:dyDescent="0.4">
      <c r="A17" s="14" t="s">
        <v>164</v>
      </c>
      <c r="B17" s="15" t="s">
        <v>165</v>
      </c>
      <c r="C17" s="15" t="s">
        <v>136</v>
      </c>
      <c r="D17" s="15">
        <v>25</v>
      </c>
      <c r="E17" s="15">
        <v>25</v>
      </c>
      <c r="F17" s="15">
        <v>9</v>
      </c>
      <c r="G17" s="15">
        <v>18</v>
      </c>
      <c r="H17" s="16">
        <f t="shared" si="1"/>
        <v>77</v>
      </c>
    </row>
    <row r="18" spans="1:8" x14ac:dyDescent="0.4">
      <c r="A18" s="14" t="s">
        <v>178</v>
      </c>
      <c r="B18" s="15" t="s">
        <v>179</v>
      </c>
      <c r="C18" s="15" t="s">
        <v>139</v>
      </c>
      <c r="D18" s="15">
        <v>29</v>
      </c>
      <c r="E18" s="15">
        <v>30</v>
      </c>
      <c r="F18" s="15">
        <v>8</v>
      </c>
      <c r="G18" s="15">
        <v>16</v>
      </c>
      <c r="H18" s="16">
        <f t="shared" si="1"/>
        <v>83</v>
      </c>
    </row>
    <row r="19" spans="1:8" hidden="1" x14ac:dyDescent="0.4">
      <c r="A19" s="14" t="s">
        <v>168</v>
      </c>
      <c r="B19" s="15" t="s">
        <v>169</v>
      </c>
      <c r="C19" s="15" t="s">
        <v>139</v>
      </c>
      <c r="D19" s="15">
        <v>27</v>
      </c>
      <c r="E19" s="15">
        <v>30</v>
      </c>
      <c r="F19" s="15">
        <v>8</v>
      </c>
      <c r="G19" s="15">
        <v>12</v>
      </c>
      <c r="H19" s="16">
        <f t="shared" si="1"/>
        <v>77</v>
      </c>
    </row>
    <row r="20" spans="1:8" x14ac:dyDescent="0.4">
      <c r="A20" s="14" t="s">
        <v>142</v>
      </c>
      <c r="B20" s="15" t="s">
        <v>143</v>
      </c>
      <c r="C20" s="15" t="s">
        <v>136</v>
      </c>
      <c r="D20" s="15">
        <v>20</v>
      </c>
      <c r="E20" s="15">
        <v>35</v>
      </c>
      <c r="F20" s="15">
        <v>9</v>
      </c>
      <c r="G20" s="15">
        <v>18</v>
      </c>
      <c r="H20" s="16">
        <f t="shared" si="1"/>
        <v>82</v>
      </c>
    </row>
    <row r="21" spans="1:8" hidden="1" x14ac:dyDescent="0.4">
      <c r="A21" s="14" t="s">
        <v>172</v>
      </c>
      <c r="B21" s="15" t="s">
        <v>173</v>
      </c>
      <c r="C21" s="15" t="s">
        <v>139</v>
      </c>
      <c r="D21" s="15">
        <v>29</v>
      </c>
      <c r="E21" s="15">
        <v>38</v>
      </c>
      <c r="F21" s="15">
        <v>10</v>
      </c>
      <c r="G21" s="15">
        <v>19</v>
      </c>
      <c r="H21" s="16">
        <f t="shared" si="1"/>
        <v>96</v>
      </c>
    </row>
    <row r="22" spans="1:8" hidden="1" x14ac:dyDescent="0.4">
      <c r="A22" s="14" t="s">
        <v>174</v>
      </c>
      <c r="B22" s="15" t="s">
        <v>175</v>
      </c>
      <c r="C22" s="15" t="s">
        <v>136</v>
      </c>
      <c r="D22" s="15">
        <v>28</v>
      </c>
      <c r="E22" s="15">
        <v>40</v>
      </c>
      <c r="F22" s="15">
        <v>6</v>
      </c>
      <c r="G22" s="15">
        <v>17</v>
      </c>
      <c r="H22" s="16">
        <f t="shared" si="1"/>
        <v>91</v>
      </c>
    </row>
    <row r="23" spans="1:8" x14ac:dyDescent="0.4">
      <c r="A23" s="14" t="s">
        <v>154</v>
      </c>
      <c r="B23" s="15" t="s">
        <v>155</v>
      </c>
      <c r="C23" s="15" t="s">
        <v>139</v>
      </c>
      <c r="D23" s="15">
        <v>28</v>
      </c>
      <c r="E23" s="15">
        <v>29</v>
      </c>
      <c r="F23" s="15">
        <v>9</v>
      </c>
      <c r="G23" s="15">
        <v>16</v>
      </c>
      <c r="H23" s="16">
        <f t="shared" si="1"/>
        <v>82</v>
      </c>
    </row>
    <row r="24" spans="1:8" x14ac:dyDescent="0.4">
      <c r="A24" s="17" t="s">
        <v>160</v>
      </c>
      <c r="B24" s="18" t="s">
        <v>161</v>
      </c>
      <c r="C24" s="18" t="s">
        <v>136</v>
      </c>
      <c r="D24" s="18">
        <v>20</v>
      </c>
      <c r="E24" s="18">
        <v>35</v>
      </c>
      <c r="F24" s="18">
        <v>6</v>
      </c>
      <c r="G24" s="18">
        <v>19</v>
      </c>
      <c r="H24" s="18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3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이하가 되도록 입력하세요." sqref="D3:G24" xr:uid="{878AA7CD-BA17-46B7-B8EB-2CC7904FDE08}">
      <formula1>SUM($D3,$E3,$F3,$G3)&lt;=100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>
      <selection activeCell="J28" sqref="J28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L13" sqref="L13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6" t="s">
        <v>193</v>
      </c>
      <c r="B1" s="36"/>
      <c r="C1" s="36"/>
      <c r="D1" s="36"/>
      <c r="E1" s="36"/>
      <c r="F1" s="36"/>
      <c r="G1" s="36"/>
      <c r="H1" s="36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28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28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28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28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28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28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28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28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28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28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9"/>
  <sheetViews>
    <sheetView workbookViewId="0">
      <selection activeCell="E12" sqref="E12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19" t="s">
        <v>224</v>
      </c>
      <c r="B3" s="19" t="s">
        <v>225</v>
      </c>
      <c r="C3" s="19" t="s">
        <v>226</v>
      </c>
      <c r="D3" s="19" t="s">
        <v>8</v>
      </c>
    </row>
    <row r="4" spans="1:4" x14ac:dyDescent="0.4">
      <c r="A4" s="20">
        <v>44936</v>
      </c>
      <c r="B4" t="s">
        <v>188</v>
      </c>
      <c r="C4">
        <v>3</v>
      </c>
      <c r="D4" s="21">
        <v>2850</v>
      </c>
    </row>
    <row r="5" spans="1:4" x14ac:dyDescent="0.4">
      <c r="A5" s="20">
        <v>44936</v>
      </c>
      <c r="B5" t="s">
        <v>190</v>
      </c>
      <c r="C5">
        <v>10</v>
      </c>
      <c r="D5" s="21">
        <v>3400</v>
      </c>
    </row>
    <row r="6" spans="1:4" x14ac:dyDescent="0.4">
      <c r="A6" s="20">
        <v>44936</v>
      </c>
      <c r="B6" t="s">
        <v>189</v>
      </c>
      <c r="C6">
        <v>6</v>
      </c>
      <c r="D6" s="21">
        <v>3360</v>
      </c>
    </row>
    <row r="7" spans="1:4" x14ac:dyDescent="0.4">
      <c r="A7" s="20"/>
    </row>
    <row r="8" spans="1:4" x14ac:dyDescent="0.4">
      <c r="A8" s="20"/>
    </row>
    <row r="9" spans="1:4" x14ac:dyDescent="0.4">
      <c r="A9" s="20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양소진</cp:lastModifiedBy>
  <dcterms:created xsi:type="dcterms:W3CDTF">2023-05-11T11:47:16Z</dcterms:created>
  <dcterms:modified xsi:type="dcterms:W3CDTF">2024-07-02T07:56:16Z</dcterms:modified>
</cp:coreProperties>
</file>