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1140" yWindow="1140" windowWidth="16965" windowHeight="18255" tabRatio="816" activeTab="2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1" hidden="1">'기본작업-2'!$B$4:$G$16</definedName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J23" i="4"/>
  <c r="D23" i="4"/>
  <c r="J3" i="4"/>
  <c r="E4" i="4"/>
  <c r="E5" i="4"/>
  <c r="E6" i="4"/>
  <c r="E7" i="4"/>
  <c r="E8" i="4"/>
  <c r="E9" i="4"/>
  <c r="E10" i="4"/>
  <c r="E11" i="4"/>
  <c r="E12" i="4"/>
  <c r="E3" i="4"/>
  <c r="C11" i="7"/>
  <c r="D11" i="7"/>
  <c r="B11" i="7"/>
  <c r="E34" i="4" l="1"/>
  <c r="E33" i="4"/>
  <c r="E32" i="4"/>
  <c r="E31" i="4"/>
  <c r="E30" i="4"/>
  <c r="E29" i="4"/>
  <c r="E28" i="4"/>
  <c r="E27" i="4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<sst xmlns="http://schemas.openxmlformats.org/spreadsheetml/2006/main" count="398" uniqueCount="258">
  <si>
    <t>가전제품 재고관리현황</t>
  </si>
  <si>
    <t>제품명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</si>
  <si>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</si>
  <si>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</si>
  <si>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</si>
  <si>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</si>
  <si>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</si>
  <si>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</si>
  <si>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</si>
  <si>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</si>
  <si>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</si>
  <si>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</si>
  <si>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</si>
  <si>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</si>
  <si>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</si>
  <si>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</si>
  <si>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</si>
  <si>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</si>
  <si>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</si>
  <si>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</si>
  <si>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</si>
  <si>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</si>
  <si>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</si>
  <si>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</si>
  <si>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</si>
  <si>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</si>
  <si>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</si>
  <si>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</si>
  <si>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</si>
  <si>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</si>
  <si>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</si>
  <si>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</si>
  <si>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</si>
  <si>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</si>
  <si>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</si>
  <si>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</si>
  <si>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</si>
  <si>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</si>
  <si>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</si>
  <si>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</si>
  <si>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</si>
  <si>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</si>
  <si>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</si>
  <si>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</si>
  <si>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</si>
  <si>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</si>
  <si>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</si>
  <si>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</si>
  <si>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</si>
  <si>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</si>
  <si>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</si>
  <si>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</si>
  <si>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</si>
  <si>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</si>
  <si>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</si>
  <si>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</si>
  <si>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</si>
  <si>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</si>
  <si>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</si>
  <si>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</si>
  <si>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</si>
  <si>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</si>
  <si>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</si>
  <si>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</si>
  <si>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</si>
  <si>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</si>
  <si>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</si>
  <si>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</si>
  <si>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</si>
  <si>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</si>
  <si>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</si>
  <si>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</si>
  <si>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</si>
  <si>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</si>
  <si>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</si>
  <si>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</si>
  <si>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</si>
  <si>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</si>
  <si>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</si>
  <si>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</si>
  <si>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</si>
  <si>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</si>
  <si>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</si>
  <si>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</si>
  <si>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</si>
  <si>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</si>
  <si>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</si>
  <si>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</si>
  <si>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</si>
  <si>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</si>
  <si>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</si>
  <si>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</si>
  <si>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</si>
  <si>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</si>
  <si>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</si>
  <si>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</si>
  <si>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</si>
  <si>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</si>
  <si>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</si>
  <si>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</si>
  <si>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</si>
  <si>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</si>
  <si>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</si>
  <si>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</si>
  <si>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</si>
  <si>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</si>
  <si>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</si>
  <si>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</si>
  <si>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</si>
  <si>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</si>
  <si>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</si>
  <si>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</si>
  <si>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</si>
  <si>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</si>
  <si>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</si>
  <si>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</si>
  <si>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</si>
  <si>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</si>
  <si>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</si>
  <si>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</si>
  <si>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</si>
  <si>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</si>
  <si>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</si>
  <si>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</si>
  <si>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</si>
  <si>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</si>
  <si>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</si>
  <si>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</si>
  <si>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</si>
  <si>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</si>
  <si>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</si>
  <si>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</si>
  <si>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</si>
  <si>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</si>
  <si>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</si>
  <si>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</si>
  <si>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</si>
  <si>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</si>
  <si>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</si>
  <si>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</si>
  <si>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</si>
  <si>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</si>
  <si>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</si>
  <si>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</si>
  <si>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</si>
  <si>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</si>
  <si>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</si>
  <si>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</si>
  <si>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</si>
  <si>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</si>
  <si>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</si>
  <si>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</si>
  <si>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</si>
  <si>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</si>
  <si>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</si>
  <si>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</si>
  <si>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</si>
  <si>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</si>
  <si>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</si>
  <si>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</si>
  <si>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</si>
  <si>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</si>
  <si>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</si>
  <si>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</si>
  <si>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</si>
  <si>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</si>
  <si>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</si>
  <si>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</si>
  <si>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</si>
  <si>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</si>
  <si>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</si>
  <si>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</si>
  <si>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</si>
  <si>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</si>
  <si>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</si>
  <si>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</si>
  <si>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</si>
  <si>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</si>
  <si>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</si>
  <si>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</si>
  <si>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</si>
  <si>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</si>
  <si>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</si>
  <si>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</si>
  <si>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</si>
  <si>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</si>
  <si>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</si>
  <si>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</si>
  <si>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</si>
  <si>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</si>
  <si>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</si>
  <si>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</si>
  <si>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</si>
  <si>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</si>
  <si>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</si>
  <si>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</si>
  <si>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</si>
  <si>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</si>
  <si>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</si>
  <si>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</si>
  <si>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</si>
  <si>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</si>
  <si>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</si>
  <si>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</si>
  <si>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</si>
  <si>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</si>
  <si>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</si>
  <si>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</si>
  <si>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</si>
  <si>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</si>
  <si>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</si>
  <si>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</si>
  <si>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</si>
  <si>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</si>
  <si>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</si>
  <si>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</si>
  <si>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</si>
  <si>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</si>
  <si>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</si>
  <si>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</si>
  <si>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</si>
  <si>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</si>
  <si>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</si>
  <si>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</si>
  <si>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</si>
  <si>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</si>
  <si>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</si>
  <si>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</si>
  <si>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</si>
  <si>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</si>
  <si>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</si>
  <si>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</si>
  <si>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</si>
  <si>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</si>
  <si>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</si>
  <si>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</si>
  <si>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</si>
  <si>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</si>
  <si>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</si>
  <si>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</si>
  <si>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</si>
  <si>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</si>
  <si>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</si>
  <si>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</si>
  <si>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</si>
  <si>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</si>
  <si>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</si>
  <si>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</si>
  <si>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</si>
  <si>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master 날짜 2024-12-05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</si>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</sst>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47568"/>
        <c:axId val="448269528"/>
      </c:lineChart>
      <c:catAx>
        <c:axId val="150263243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  <a:endParaRPr lang="en-US" altLang="ko-K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4482695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3947568"/>
        <c:crosses val="max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53947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2695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빗면 1"/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2" sqref="C12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225</v>
      </c>
      <c r="B3" s="1" t="s">
        <v>232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3">
      <c r="A4" s="1" t="s">
        <v>226</v>
      </c>
      <c r="B4" s="1" t="s">
        <v>237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227</v>
      </c>
      <c r="B5" s="1" t="s">
        <v>238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228</v>
      </c>
      <c r="B6" s="1" t="s">
        <v>239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229</v>
      </c>
      <c r="B7" s="1" t="s">
        <v>240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230</v>
      </c>
      <c r="B8" s="1" t="s">
        <v>241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231</v>
      </c>
      <c r="B9" s="1" t="s">
        <v>242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F24" sqref="F24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1" t="s">
        <v>243</v>
      </c>
    </row>
    <row r="4" spans="2:7" x14ac:dyDescent="0.3">
      <c r="B4" s="16" t="s">
        <v>10</v>
      </c>
      <c r="C4" s="16" t="s">
        <v>11</v>
      </c>
      <c r="D4" s="16" t="s">
        <v>108</v>
      </c>
      <c r="E4" s="16" t="s">
        <v>109</v>
      </c>
      <c r="F4" s="16" t="s">
        <v>12</v>
      </c>
      <c r="G4" s="16" t="s">
        <v>110</v>
      </c>
    </row>
    <row r="5" spans="2:7" x14ac:dyDescent="0.3">
      <c r="B5" s="16" t="s">
        <v>111</v>
      </c>
      <c r="C5" s="16" t="s">
        <v>16</v>
      </c>
      <c r="D5" s="16" t="s">
        <v>112</v>
      </c>
      <c r="E5" s="16" t="s">
        <v>113</v>
      </c>
      <c r="F5" s="28">
        <v>31028</v>
      </c>
      <c r="G5" s="16" t="s">
        <v>114</v>
      </c>
    </row>
    <row r="6" spans="2:7" x14ac:dyDescent="0.3">
      <c r="B6" s="16" t="s">
        <v>115</v>
      </c>
      <c r="C6" s="16" t="s">
        <v>14</v>
      </c>
      <c r="D6" s="16" t="s">
        <v>116</v>
      </c>
      <c r="E6" s="16" t="s">
        <v>117</v>
      </c>
      <c r="F6" s="28">
        <v>32755</v>
      </c>
      <c r="G6" s="16" t="s">
        <v>118</v>
      </c>
    </row>
    <row r="7" spans="2:7" x14ac:dyDescent="0.3">
      <c r="B7" s="16" t="s">
        <v>119</v>
      </c>
      <c r="C7" s="16" t="s">
        <v>14</v>
      </c>
      <c r="D7" s="16" t="s">
        <v>116</v>
      </c>
      <c r="E7" s="16" t="s">
        <v>120</v>
      </c>
      <c r="F7" s="28">
        <v>31747</v>
      </c>
      <c r="G7" s="16" t="s">
        <v>121</v>
      </c>
    </row>
    <row r="8" spans="2:7" x14ac:dyDescent="0.3">
      <c r="B8" s="16" t="s">
        <v>122</v>
      </c>
      <c r="C8" s="16" t="s">
        <v>14</v>
      </c>
      <c r="D8" s="16" t="s">
        <v>123</v>
      </c>
      <c r="E8" s="16" t="s">
        <v>124</v>
      </c>
      <c r="F8" s="28">
        <v>33256</v>
      </c>
      <c r="G8" s="16" t="s">
        <v>125</v>
      </c>
    </row>
    <row r="9" spans="2:7" x14ac:dyDescent="0.3">
      <c r="B9" s="16" t="s">
        <v>126</v>
      </c>
      <c r="C9" s="16" t="s">
        <v>16</v>
      </c>
      <c r="D9" s="16" t="s">
        <v>116</v>
      </c>
      <c r="E9" s="16" t="s">
        <v>127</v>
      </c>
      <c r="F9" s="28">
        <v>32739</v>
      </c>
      <c r="G9" s="16" t="s">
        <v>128</v>
      </c>
    </row>
    <row r="10" spans="2:7" x14ac:dyDescent="0.3">
      <c r="B10" s="16" t="s">
        <v>129</v>
      </c>
      <c r="C10" s="16" t="s">
        <v>16</v>
      </c>
      <c r="D10" s="16" t="s">
        <v>130</v>
      </c>
      <c r="E10" s="16" t="s">
        <v>131</v>
      </c>
      <c r="F10" s="28">
        <v>31544</v>
      </c>
      <c r="G10" s="16" t="s">
        <v>132</v>
      </c>
    </row>
    <row r="11" spans="2:7" x14ac:dyDescent="0.3">
      <c r="B11" s="16" t="s">
        <v>133</v>
      </c>
      <c r="C11" s="16" t="s">
        <v>14</v>
      </c>
      <c r="D11" s="16" t="s">
        <v>116</v>
      </c>
      <c r="E11" s="16" t="s">
        <v>134</v>
      </c>
      <c r="F11" s="28">
        <v>30497</v>
      </c>
      <c r="G11" s="16" t="s">
        <v>135</v>
      </c>
    </row>
    <row r="12" spans="2:7" x14ac:dyDescent="0.3">
      <c r="B12" s="16" t="s">
        <v>136</v>
      </c>
      <c r="C12" s="16" t="s">
        <v>14</v>
      </c>
      <c r="D12" s="16" t="s">
        <v>123</v>
      </c>
      <c r="E12" s="16" t="s">
        <v>137</v>
      </c>
      <c r="F12" s="28">
        <v>33322</v>
      </c>
      <c r="G12" s="16" t="s">
        <v>138</v>
      </c>
    </row>
    <row r="13" spans="2:7" x14ac:dyDescent="0.3">
      <c r="B13" s="16" t="s">
        <v>139</v>
      </c>
      <c r="C13" s="16" t="s">
        <v>16</v>
      </c>
      <c r="D13" s="16" t="s">
        <v>130</v>
      </c>
      <c r="E13" s="16" t="s">
        <v>140</v>
      </c>
      <c r="F13" s="28">
        <v>32371</v>
      </c>
      <c r="G13" s="16" t="s">
        <v>141</v>
      </c>
    </row>
    <row r="14" spans="2:7" x14ac:dyDescent="0.3">
      <c r="B14" s="16" t="s">
        <v>142</v>
      </c>
      <c r="C14" s="16" t="s">
        <v>14</v>
      </c>
      <c r="D14" s="16" t="s">
        <v>143</v>
      </c>
      <c r="E14" s="16" t="s">
        <v>144</v>
      </c>
      <c r="F14" s="28">
        <v>34257</v>
      </c>
      <c r="G14" s="16" t="s">
        <v>145</v>
      </c>
    </row>
    <row r="15" spans="2:7" x14ac:dyDescent="0.3">
      <c r="B15" s="16" t="s">
        <v>146</v>
      </c>
      <c r="C15" s="16" t="s">
        <v>14</v>
      </c>
      <c r="D15" s="16" t="s">
        <v>116</v>
      </c>
      <c r="E15" s="16" t="s">
        <v>147</v>
      </c>
      <c r="F15" s="28">
        <v>31232</v>
      </c>
      <c r="G15" s="16" t="s">
        <v>148</v>
      </c>
    </row>
    <row r="16" spans="2:7" x14ac:dyDescent="0.3">
      <c r="B16" s="16" t="s">
        <v>149</v>
      </c>
      <c r="C16" s="16" t="s">
        <v>16</v>
      </c>
      <c r="D16" s="16" t="s">
        <v>143</v>
      </c>
      <c r="E16" s="16" t="s">
        <v>150</v>
      </c>
      <c r="F16" s="28">
        <v>32930</v>
      </c>
      <c r="G16" s="16" t="s">
        <v>151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5"/>
  <sheetViews>
    <sheetView tabSelected="1" workbookViewId="0">
      <selection activeCell="E17" sqref="E17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7" t="s">
        <v>152</v>
      </c>
      <c r="B1" s="17"/>
      <c r="C1" s="17"/>
      <c r="D1" s="17"/>
      <c r="E1" s="17"/>
      <c r="F1" s="17"/>
    </row>
    <row r="3" spans="1:6" x14ac:dyDescent="0.3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</row>
    <row r="4" spans="1:6" hidden="1" x14ac:dyDescent="0.3">
      <c r="A4" s="6" t="s">
        <v>159</v>
      </c>
      <c r="B4" s="6" t="s">
        <v>160</v>
      </c>
      <c r="C4" s="6">
        <v>20</v>
      </c>
      <c r="D4" s="10">
        <v>60000</v>
      </c>
      <c r="E4" s="6" t="s">
        <v>161</v>
      </c>
      <c r="F4" s="6" t="s">
        <v>162</v>
      </c>
    </row>
    <row r="5" spans="1:6" hidden="1" x14ac:dyDescent="0.3">
      <c r="A5" s="6" t="s">
        <v>163</v>
      </c>
      <c r="B5" s="6" t="s">
        <v>164</v>
      </c>
      <c r="C5" s="6">
        <v>16</v>
      </c>
      <c r="D5" s="10">
        <v>50000</v>
      </c>
      <c r="E5" s="6" t="s">
        <v>165</v>
      </c>
      <c r="F5" s="6" t="s">
        <v>166</v>
      </c>
    </row>
    <row r="6" spans="1:6" x14ac:dyDescent="0.3">
      <c r="A6" s="6" t="s">
        <v>167</v>
      </c>
      <c r="B6" s="6" t="s">
        <v>168</v>
      </c>
      <c r="C6" s="6">
        <v>32</v>
      </c>
      <c r="D6" s="10">
        <v>45000</v>
      </c>
      <c r="E6" s="6" t="s">
        <v>169</v>
      </c>
      <c r="F6" s="6" t="s">
        <v>166</v>
      </c>
    </row>
    <row r="7" spans="1:6" hidden="1" x14ac:dyDescent="0.3">
      <c r="A7" s="6" t="s">
        <v>170</v>
      </c>
      <c r="B7" s="6" t="s">
        <v>171</v>
      </c>
      <c r="C7" s="6">
        <v>18</v>
      </c>
      <c r="D7" s="10">
        <v>70000</v>
      </c>
      <c r="E7" s="6" t="s">
        <v>161</v>
      </c>
      <c r="F7" s="6" t="s">
        <v>172</v>
      </c>
    </row>
    <row r="8" spans="1:6" hidden="1" x14ac:dyDescent="0.3">
      <c r="A8" s="6" t="s">
        <v>173</v>
      </c>
      <c r="B8" s="6" t="s">
        <v>174</v>
      </c>
      <c r="C8" s="6">
        <v>20</v>
      </c>
      <c r="D8" s="10">
        <v>55000</v>
      </c>
      <c r="E8" s="6" t="s">
        <v>175</v>
      </c>
      <c r="F8" s="6" t="s">
        <v>172</v>
      </c>
    </row>
    <row r="9" spans="1:6" hidden="1" x14ac:dyDescent="0.3">
      <c r="A9" s="6" t="s">
        <v>176</v>
      </c>
      <c r="B9" s="6" t="s">
        <v>177</v>
      </c>
      <c r="C9" s="6">
        <v>12</v>
      </c>
      <c r="D9" s="10">
        <v>90000</v>
      </c>
      <c r="E9" s="6" t="s">
        <v>178</v>
      </c>
      <c r="F9" s="6" t="s">
        <v>179</v>
      </c>
    </row>
    <row r="10" spans="1:6" hidden="1" x14ac:dyDescent="0.3">
      <c r="A10" s="6" t="s">
        <v>180</v>
      </c>
      <c r="B10" s="6" t="s">
        <v>181</v>
      </c>
      <c r="C10" s="6">
        <v>16</v>
      </c>
      <c r="D10" s="10">
        <v>50000</v>
      </c>
      <c r="E10" s="6" t="s">
        <v>182</v>
      </c>
      <c r="F10" s="6" t="s">
        <v>179</v>
      </c>
    </row>
    <row r="11" spans="1:6" hidden="1" x14ac:dyDescent="0.3">
      <c r="A11" s="6" t="s">
        <v>183</v>
      </c>
      <c r="B11" s="6" t="s">
        <v>184</v>
      </c>
      <c r="C11" s="6">
        <v>15</v>
      </c>
      <c r="D11" s="10">
        <v>45000</v>
      </c>
      <c r="E11" s="6" t="s">
        <v>178</v>
      </c>
      <c r="F11" s="6" t="s">
        <v>162</v>
      </c>
    </row>
    <row r="12" spans="1:6" hidden="1" x14ac:dyDescent="0.3">
      <c r="A12" s="6" t="s">
        <v>185</v>
      </c>
      <c r="B12" s="6" t="s">
        <v>186</v>
      </c>
      <c r="C12" s="6">
        <v>18</v>
      </c>
      <c r="D12" s="10">
        <v>55000</v>
      </c>
      <c r="E12" s="6" t="s">
        <v>161</v>
      </c>
      <c r="F12" s="6" t="s">
        <v>172</v>
      </c>
    </row>
    <row r="13" spans="1:6" x14ac:dyDescent="0.3">
      <c r="A13" s="6" t="s">
        <v>187</v>
      </c>
      <c r="B13" s="6" t="s">
        <v>188</v>
      </c>
      <c r="C13" s="6">
        <v>24</v>
      </c>
      <c r="D13" s="10">
        <v>48000</v>
      </c>
      <c r="E13" s="6" t="s">
        <v>175</v>
      </c>
      <c r="F13" s="6" t="s">
        <v>162</v>
      </c>
    </row>
    <row r="14" spans="1:6" hidden="1" x14ac:dyDescent="0.3">
      <c r="A14" s="6" t="s">
        <v>189</v>
      </c>
      <c r="B14" s="6" t="s">
        <v>190</v>
      </c>
      <c r="C14" s="6">
        <v>24</v>
      </c>
      <c r="D14" s="10">
        <v>56000</v>
      </c>
      <c r="E14" s="6" t="s">
        <v>165</v>
      </c>
      <c r="F14" s="6" t="s">
        <v>179</v>
      </c>
    </row>
    <row r="15" spans="1:6" hidden="1" x14ac:dyDescent="0.3">
      <c r="A15" s="6" t="s">
        <v>191</v>
      </c>
      <c r="B15" s="6" t="s">
        <v>192</v>
      </c>
      <c r="C15" s="6">
        <v>16</v>
      </c>
      <c r="D15" s="10">
        <v>58000</v>
      </c>
      <c r="E15" s="6" t="s">
        <v>161</v>
      </c>
      <c r="F15" s="6" t="s">
        <v>179</v>
      </c>
    </row>
  </sheetData>
  <autoFilter ref="A3:F15">
    <filterColumn colId="2">
      <filters>
        <filter val="20"/>
        <filter val="24"/>
        <filter val="32"/>
      </filters>
    </filterColumn>
    <filterColumn colId="3">
      <filters>
        <filter val="45,000"/>
        <filter val="48,000"/>
      </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workbookViewId="0">
      <selection activeCell="I34" sqref="I34"/>
    </sheetView>
  </sheetViews>
  <sheetFormatPr defaultRowHeight="16.5" x14ac:dyDescent="0.3"/>
  <cols>
    <col min="3" max="3" width="9.125" bestFit="1" customWidth="1"/>
    <col min="4" max="4" width="10.625" customWidth="1"/>
    <col min="5" max="5" width="12.625" customWidth="1"/>
    <col min="7" max="9" width="10.625" customWidth="1"/>
    <col min="10" max="10" width="13.75" bestFit="1" customWidth="1"/>
  </cols>
  <sheetData>
    <row r="1" spans="1:10" x14ac:dyDescent="0.3">
      <c r="A1" s="3" t="s">
        <v>3</v>
      </c>
      <c r="B1" s="5" t="s">
        <v>4</v>
      </c>
      <c r="G1" s="3" t="s">
        <v>224</v>
      </c>
      <c r="H1" s="5" t="s">
        <v>218</v>
      </c>
    </row>
    <row r="2" spans="1:10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8" t="s">
        <v>219</v>
      </c>
      <c r="H2" s="8" t="s">
        <v>11</v>
      </c>
      <c r="I2" s="8" t="s">
        <v>220</v>
      </c>
      <c r="J2" s="7" t="s">
        <v>221</v>
      </c>
    </row>
    <row r="3" spans="1:10" x14ac:dyDescent="0.3">
      <c r="A3" s="6" t="s">
        <v>13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8">
        <v>50135</v>
      </c>
      <c r="H3" s="8" t="s">
        <v>222</v>
      </c>
      <c r="I3" s="13">
        <v>0.12311342592592593</v>
      </c>
      <c r="J3" s="8" t="str">
        <f>HOUR(SMALL(I3:I12,1))&amp;"시간"&amp;MINUTE(SMALL(I3:I12,1))&amp;"분"&amp;SECOND(SMALL(I3:I12,1))&amp;"초"</f>
        <v>2시간32분59초</v>
      </c>
    </row>
    <row r="4" spans="1:10" x14ac:dyDescent="0.3">
      <c r="A4" s="6" t="s">
        <v>15</v>
      </c>
      <c r="B4" s="6">
        <v>38</v>
      </c>
      <c r="C4" s="6">
        <v>41</v>
      </c>
      <c r="D4" s="6">
        <v>79</v>
      </c>
      <c r="E4" s="16" t="str">
        <f t="shared" ref="E4:E12" si="0">IF(_xlfn.RANK.EQ(D4,$D$3:$D$12)&lt;=4,CHOOSE(_xlfn.RANK.EQ(D4,$D$3:$D$12),"대상","금상","은상","동상"),"")</f>
        <v/>
      </c>
      <c r="G4" s="8">
        <v>50142</v>
      </c>
      <c r="H4" s="8" t="s">
        <v>223</v>
      </c>
      <c r="I4" s="13">
        <v>0.11045138888888889</v>
      </c>
    </row>
    <row r="5" spans="1:10" x14ac:dyDescent="0.3">
      <c r="A5" s="6" t="s">
        <v>17</v>
      </c>
      <c r="B5" s="6">
        <v>46</v>
      </c>
      <c r="C5" s="6">
        <v>39</v>
      </c>
      <c r="D5" s="6">
        <v>85</v>
      </c>
      <c r="E5" s="16" t="str">
        <f t="shared" si="0"/>
        <v>은상</v>
      </c>
      <c r="G5" s="8">
        <v>50168</v>
      </c>
      <c r="H5" s="8" t="s">
        <v>222</v>
      </c>
      <c r="I5" s="13">
        <v>0.14283564814814814</v>
      </c>
    </row>
    <row r="6" spans="1:10" x14ac:dyDescent="0.3">
      <c r="A6" s="6" t="s">
        <v>18</v>
      </c>
      <c r="B6" s="6">
        <v>45</v>
      </c>
      <c r="C6" s="6">
        <v>48</v>
      </c>
      <c r="D6" s="6">
        <v>93</v>
      </c>
      <c r="E6" s="16" t="str">
        <f t="shared" si="0"/>
        <v>금상</v>
      </c>
      <c r="G6" s="8">
        <v>50216</v>
      </c>
      <c r="H6" s="8" t="s">
        <v>223</v>
      </c>
      <c r="I6" s="13">
        <v>0.12170138888888889</v>
      </c>
    </row>
    <row r="7" spans="1:10" x14ac:dyDescent="0.3">
      <c r="A7" s="6" t="s">
        <v>19</v>
      </c>
      <c r="B7" s="6">
        <v>49</v>
      </c>
      <c r="C7" s="6">
        <v>49</v>
      </c>
      <c r="D7" s="6">
        <v>98</v>
      </c>
      <c r="E7" s="16" t="str">
        <f t="shared" si="0"/>
        <v>대상</v>
      </c>
      <c r="G7" s="8">
        <v>50248</v>
      </c>
      <c r="H7" s="8" t="s">
        <v>223</v>
      </c>
      <c r="I7" s="13">
        <v>0.10623842592592592</v>
      </c>
    </row>
    <row r="8" spans="1:10" x14ac:dyDescent="0.3">
      <c r="A8" s="6" t="s">
        <v>20</v>
      </c>
      <c r="B8" s="6">
        <v>42</v>
      </c>
      <c r="C8" s="6">
        <v>37</v>
      </c>
      <c r="D8" s="6">
        <v>79</v>
      </c>
      <c r="E8" s="16" t="str">
        <f t="shared" si="0"/>
        <v/>
      </c>
      <c r="G8" s="8">
        <v>50274</v>
      </c>
      <c r="H8" s="8" t="s">
        <v>223</v>
      </c>
      <c r="I8" s="13">
        <v>0.11791666666666667</v>
      </c>
    </row>
    <row r="9" spans="1:10" x14ac:dyDescent="0.3">
      <c r="A9" s="6" t="s">
        <v>21</v>
      </c>
      <c r="B9" s="6">
        <v>36</v>
      </c>
      <c r="C9" s="6">
        <v>41</v>
      </c>
      <c r="D9" s="6">
        <v>77</v>
      </c>
      <c r="E9" s="16" t="str">
        <f t="shared" si="0"/>
        <v/>
      </c>
      <c r="G9" s="8">
        <v>50324</v>
      </c>
      <c r="H9" s="8" t="s">
        <v>222</v>
      </c>
      <c r="I9" s="13">
        <v>0.11084490740740742</v>
      </c>
    </row>
    <row r="10" spans="1:10" x14ac:dyDescent="0.3">
      <c r="A10" s="6" t="s">
        <v>22</v>
      </c>
      <c r="B10" s="6">
        <v>38</v>
      </c>
      <c r="C10" s="6">
        <v>43</v>
      </c>
      <c r="D10" s="6">
        <v>81</v>
      </c>
      <c r="E10" s="16" t="str">
        <f t="shared" si="0"/>
        <v>동상</v>
      </c>
      <c r="G10" s="8">
        <v>50356</v>
      </c>
      <c r="H10" s="8" t="s">
        <v>223</v>
      </c>
      <c r="I10" s="13">
        <v>0.12790509259259258</v>
      </c>
    </row>
    <row r="11" spans="1:10" x14ac:dyDescent="0.3">
      <c r="A11" s="6" t="s">
        <v>23</v>
      </c>
      <c r="B11" s="6">
        <v>29</v>
      </c>
      <c r="C11" s="6">
        <v>30</v>
      </c>
      <c r="D11" s="6">
        <v>59</v>
      </c>
      <c r="E11" s="16" t="str">
        <f t="shared" si="0"/>
        <v/>
      </c>
      <c r="G11" s="8">
        <v>50388</v>
      </c>
      <c r="H11" s="8" t="s">
        <v>222</v>
      </c>
      <c r="I11" s="13">
        <v>0.15519675925925927</v>
      </c>
    </row>
    <row r="12" spans="1:10" x14ac:dyDescent="0.3">
      <c r="A12" s="6" t="s">
        <v>24</v>
      </c>
      <c r="B12" s="6">
        <v>31</v>
      </c>
      <c r="C12" s="6">
        <v>35</v>
      </c>
      <c r="D12" s="6">
        <v>66</v>
      </c>
      <c r="E12" s="16" t="str">
        <f t="shared" si="0"/>
        <v/>
      </c>
      <c r="G12" s="8">
        <v>50421</v>
      </c>
      <c r="H12" s="8" t="s">
        <v>222</v>
      </c>
      <c r="I12" s="13">
        <v>0.1333101851851852</v>
      </c>
    </row>
    <row r="14" spans="1:10" x14ac:dyDescent="0.3">
      <c r="A14" s="4" t="s">
        <v>25</v>
      </c>
      <c r="B14" s="5" t="s">
        <v>26</v>
      </c>
      <c r="G14" s="4" t="s">
        <v>27</v>
      </c>
      <c r="H14" s="5" t="s">
        <v>28</v>
      </c>
      <c r="J14" s="9" t="s">
        <v>29</v>
      </c>
    </row>
    <row r="15" spans="1:10" x14ac:dyDescent="0.3">
      <c r="A15" s="6" t="s">
        <v>30</v>
      </c>
      <c r="B15" s="6" t="s">
        <v>31</v>
      </c>
      <c r="C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</row>
    <row r="16" spans="1:10" x14ac:dyDescent="0.3">
      <c r="A16" s="6">
        <v>246</v>
      </c>
      <c r="B16" s="6">
        <v>154</v>
      </c>
      <c r="C16" s="6" t="s">
        <v>37</v>
      </c>
      <c r="G16" s="6" t="s">
        <v>38</v>
      </c>
      <c r="H16" s="6" t="s">
        <v>39</v>
      </c>
      <c r="I16" s="6" t="s">
        <v>40</v>
      </c>
      <c r="J16" s="6">
        <v>406</v>
      </c>
    </row>
    <row r="17" spans="1:10" x14ac:dyDescent="0.3">
      <c r="A17" s="6">
        <v>351</v>
      </c>
      <c r="B17" s="6">
        <v>49</v>
      </c>
      <c r="C17" s="6" t="s">
        <v>41</v>
      </c>
      <c r="G17" s="6" t="s">
        <v>42</v>
      </c>
      <c r="H17" s="6" t="s">
        <v>43</v>
      </c>
      <c r="I17" s="6" t="s">
        <v>40</v>
      </c>
      <c r="J17" s="6">
        <v>596</v>
      </c>
    </row>
    <row r="18" spans="1:10" x14ac:dyDescent="0.3">
      <c r="A18" s="6">
        <v>138</v>
      </c>
      <c r="B18" s="6">
        <v>262</v>
      </c>
      <c r="C18" s="6" t="s">
        <v>44</v>
      </c>
      <c r="G18" s="6" t="s">
        <v>45</v>
      </c>
      <c r="H18" s="6" t="s">
        <v>39</v>
      </c>
      <c r="I18" s="6" t="s">
        <v>40</v>
      </c>
      <c r="J18" s="6">
        <v>364</v>
      </c>
    </row>
    <row r="19" spans="1:10" x14ac:dyDescent="0.3">
      <c r="A19" s="6">
        <v>98</v>
      </c>
      <c r="B19" s="6">
        <v>302</v>
      </c>
      <c r="C19" s="6" t="s">
        <v>46</v>
      </c>
      <c r="G19" s="6" t="s">
        <v>47</v>
      </c>
      <c r="H19" s="6" t="s">
        <v>43</v>
      </c>
      <c r="I19" s="6" t="s">
        <v>40</v>
      </c>
      <c r="J19" s="6">
        <v>685</v>
      </c>
    </row>
    <row r="20" spans="1:10" x14ac:dyDescent="0.3">
      <c r="A20" s="6">
        <v>127</v>
      </c>
      <c r="B20" s="6">
        <v>273</v>
      </c>
      <c r="C20" s="6" t="s">
        <v>48</v>
      </c>
      <c r="G20" s="6" t="s">
        <v>49</v>
      </c>
      <c r="H20" s="6" t="s">
        <v>43</v>
      </c>
      <c r="I20" s="6" t="s">
        <v>50</v>
      </c>
      <c r="J20" s="6">
        <v>431</v>
      </c>
    </row>
    <row r="21" spans="1:10" x14ac:dyDescent="0.3">
      <c r="A21" s="6">
        <v>278</v>
      </c>
      <c r="B21" s="6">
        <v>122</v>
      </c>
      <c r="C21" s="6" t="s">
        <v>51</v>
      </c>
      <c r="G21" s="6" t="s">
        <v>52</v>
      </c>
      <c r="H21" s="6" t="s">
        <v>39</v>
      </c>
      <c r="I21" s="6" t="s">
        <v>50</v>
      </c>
      <c r="J21" s="6">
        <v>695</v>
      </c>
    </row>
    <row r="22" spans="1:10" x14ac:dyDescent="0.3">
      <c r="A22" s="6">
        <v>337</v>
      </c>
      <c r="B22" s="6">
        <v>63</v>
      </c>
      <c r="C22" s="6" t="s">
        <v>53</v>
      </c>
      <c r="D22" s="20" t="s">
        <v>54</v>
      </c>
      <c r="E22" s="21"/>
      <c r="G22" s="6" t="s">
        <v>55</v>
      </c>
      <c r="H22" s="6" t="s">
        <v>39</v>
      </c>
      <c r="I22" s="6" t="s">
        <v>50</v>
      </c>
      <c r="J22" s="6">
        <v>496</v>
      </c>
    </row>
    <row r="23" spans="1:10" x14ac:dyDescent="0.3">
      <c r="A23" s="6">
        <v>122</v>
      </c>
      <c r="B23" s="6">
        <v>278</v>
      </c>
      <c r="C23" s="6" t="s">
        <v>56</v>
      </c>
      <c r="D23" s="18" t="str">
        <f>VLOOKUP(LARGE(A16:A23,1),A16:C23,3,FALSE)</f>
        <v>레이나</v>
      </c>
      <c r="E23" s="19"/>
      <c r="G23" s="20" t="s">
        <v>57</v>
      </c>
      <c r="H23" s="22"/>
      <c r="I23" s="21"/>
      <c r="J23" s="6">
        <f>ROUNDUP(AVERAGEIFS(J16:J22,H16:H22,"액션",J16:J22,"&gt;=400"),1)</f>
        <v>532.4</v>
      </c>
    </row>
    <row r="25" spans="1:10" x14ac:dyDescent="0.3">
      <c r="A25" s="4" t="s">
        <v>58</v>
      </c>
      <c r="B25" s="5" t="s">
        <v>59</v>
      </c>
    </row>
    <row r="26" spans="1:10" x14ac:dyDescent="0.3">
      <c r="A26" s="6" t="s">
        <v>60</v>
      </c>
      <c r="B26" s="6" t="s">
        <v>1</v>
      </c>
      <c r="C26" s="6" t="s">
        <v>61</v>
      </c>
      <c r="D26" s="6" t="s">
        <v>2</v>
      </c>
      <c r="E26" s="14" t="s">
        <v>62</v>
      </c>
    </row>
    <row r="27" spans="1:10" x14ac:dyDescent="0.3">
      <c r="A27" s="6" t="s">
        <v>63</v>
      </c>
      <c r="B27" s="6" t="s">
        <v>64</v>
      </c>
      <c r="C27" s="10">
        <v>120000</v>
      </c>
      <c r="D27" s="6">
        <v>81</v>
      </c>
      <c r="E27" s="15">
        <f t="shared" ref="E27:E34" si="1">C27*D27</f>
        <v>9720000</v>
      </c>
    </row>
    <row r="28" spans="1:10" x14ac:dyDescent="0.3">
      <c r="A28" s="6" t="s">
        <v>63</v>
      </c>
      <c r="B28" s="6" t="s">
        <v>65</v>
      </c>
      <c r="C28" s="10">
        <v>150000</v>
      </c>
      <c r="D28" s="6">
        <v>65</v>
      </c>
      <c r="E28" s="15">
        <f t="shared" si="1"/>
        <v>9750000</v>
      </c>
    </row>
    <row r="29" spans="1:10" x14ac:dyDescent="0.3">
      <c r="A29" s="6" t="s">
        <v>66</v>
      </c>
      <c r="B29" s="6" t="s">
        <v>64</v>
      </c>
      <c r="C29" s="10">
        <v>120000</v>
      </c>
      <c r="D29" s="6">
        <v>54</v>
      </c>
      <c r="E29" s="15">
        <f t="shared" si="1"/>
        <v>6480000</v>
      </c>
    </row>
    <row r="30" spans="1:10" x14ac:dyDescent="0.3">
      <c r="A30" s="6" t="s">
        <v>66</v>
      </c>
      <c r="B30" s="6" t="s">
        <v>65</v>
      </c>
      <c r="C30" s="10">
        <v>150000</v>
      </c>
      <c r="D30" s="6">
        <v>37</v>
      </c>
      <c r="E30" s="15">
        <f t="shared" si="1"/>
        <v>5550000</v>
      </c>
    </row>
    <row r="31" spans="1:10" x14ac:dyDescent="0.3">
      <c r="A31" s="6" t="s">
        <v>66</v>
      </c>
      <c r="B31" s="6" t="s">
        <v>67</v>
      </c>
      <c r="C31" s="10">
        <v>160000</v>
      </c>
      <c r="D31" s="6">
        <v>92</v>
      </c>
      <c r="E31" s="15">
        <f t="shared" si="1"/>
        <v>14720000</v>
      </c>
    </row>
    <row r="32" spans="1:10" x14ac:dyDescent="0.3">
      <c r="A32" s="6" t="s">
        <v>68</v>
      </c>
      <c r="B32" s="6" t="s">
        <v>64</v>
      </c>
      <c r="C32" s="10">
        <v>120000</v>
      </c>
      <c r="D32" s="6">
        <v>37</v>
      </c>
      <c r="E32" s="15">
        <f t="shared" si="1"/>
        <v>4440000</v>
      </c>
    </row>
    <row r="33" spans="1:8" x14ac:dyDescent="0.3">
      <c r="A33" s="6" t="s">
        <v>68</v>
      </c>
      <c r="B33" s="6" t="s">
        <v>65</v>
      </c>
      <c r="C33" s="10">
        <v>150000</v>
      </c>
      <c r="D33" s="6">
        <v>68</v>
      </c>
      <c r="E33" s="15">
        <f t="shared" si="1"/>
        <v>10200000</v>
      </c>
      <c r="G33" s="20" t="s">
        <v>69</v>
      </c>
      <c r="H33" s="21"/>
    </row>
    <row r="34" spans="1:8" x14ac:dyDescent="0.3">
      <c r="A34" s="6" t="s">
        <v>68</v>
      </c>
      <c r="B34" s="6" t="s">
        <v>67</v>
      </c>
      <c r="C34" s="10">
        <v>160000</v>
      </c>
      <c r="D34" s="6">
        <v>54</v>
      </c>
      <c r="E34" s="15">
        <f t="shared" si="1"/>
        <v>8640000</v>
      </c>
      <c r="G34" s="23">
        <f>SUMIF(B27:B34,"프린터",E27:E34)/COUNTIF(B27:B34,"프린터")</f>
        <v>6880000</v>
      </c>
      <c r="H34" s="24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7" t="s">
        <v>70</v>
      </c>
      <c r="B1" s="17"/>
      <c r="C1" s="17"/>
      <c r="D1" s="17"/>
      <c r="E1" s="17"/>
      <c r="F1" s="17"/>
    </row>
    <row r="3" spans="1:9" x14ac:dyDescent="0.3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H3" s="26" t="s">
        <v>89</v>
      </c>
      <c r="I3" s="26"/>
    </row>
    <row r="4" spans="1:9" x14ac:dyDescent="0.3">
      <c r="A4" s="6" t="s">
        <v>77</v>
      </c>
      <c r="B4" s="6" t="s">
        <v>78</v>
      </c>
      <c r="C4" s="6" t="s">
        <v>79</v>
      </c>
      <c r="D4" s="10">
        <v>1500</v>
      </c>
      <c r="E4" s="10">
        <v>67</v>
      </c>
      <c r="F4" s="10">
        <f t="shared" ref="F4:F18" si="0">(D4-E4)*VLOOKUP(A4,$H$5:$I$7,2,FALSE)</f>
        <v>1433000</v>
      </c>
      <c r="H4" s="6" t="s">
        <v>71</v>
      </c>
      <c r="I4" s="6" t="s">
        <v>90</v>
      </c>
    </row>
    <row r="5" spans="1:9" x14ac:dyDescent="0.3">
      <c r="A5" s="6" t="s">
        <v>77</v>
      </c>
      <c r="B5" s="6" t="s">
        <v>78</v>
      </c>
      <c r="C5" s="6" t="s">
        <v>80</v>
      </c>
      <c r="D5" s="10">
        <v>3000</v>
      </c>
      <c r="E5" s="10">
        <v>54</v>
      </c>
      <c r="F5" s="10">
        <f t="shared" si="0"/>
        <v>2946000</v>
      </c>
      <c r="H5" s="6" t="s">
        <v>77</v>
      </c>
      <c r="I5" s="10">
        <v>1000</v>
      </c>
    </row>
    <row r="6" spans="1:9" x14ac:dyDescent="0.3">
      <c r="A6" s="6" t="s">
        <v>77</v>
      </c>
      <c r="B6" s="6" t="s">
        <v>78</v>
      </c>
      <c r="C6" s="6" t="s">
        <v>81</v>
      </c>
      <c r="D6" s="10">
        <v>1800</v>
      </c>
      <c r="E6" s="10">
        <v>21</v>
      </c>
      <c r="F6" s="10">
        <f t="shared" si="0"/>
        <v>1779000</v>
      </c>
      <c r="H6" s="6" t="s">
        <v>84</v>
      </c>
      <c r="I6" s="10">
        <v>1500</v>
      </c>
    </row>
    <row r="7" spans="1:9" x14ac:dyDescent="0.3">
      <c r="A7" s="6" t="s">
        <v>77</v>
      </c>
      <c r="B7" s="6" t="s">
        <v>78</v>
      </c>
      <c r="C7" s="6" t="s">
        <v>82</v>
      </c>
      <c r="D7" s="10">
        <v>1000</v>
      </c>
      <c r="E7" s="10">
        <v>54</v>
      </c>
      <c r="F7" s="10">
        <f t="shared" si="0"/>
        <v>946000</v>
      </c>
      <c r="H7" s="6" t="s">
        <v>86</v>
      </c>
      <c r="I7" s="10">
        <v>600</v>
      </c>
    </row>
    <row r="8" spans="1:9" x14ac:dyDescent="0.3">
      <c r="A8" s="6" t="s">
        <v>77</v>
      </c>
      <c r="B8" s="6" t="s">
        <v>78</v>
      </c>
      <c r="C8" s="6" t="s">
        <v>83</v>
      </c>
      <c r="D8" s="10">
        <v>800</v>
      </c>
      <c r="E8" s="10">
        <v>38</v>
      </c>
      <c r="F8" s="10">
        <f t="shared" si="0"/>
        <v>762000</v>
      </c>
    </row>
    <row r="9" spans="1:9" x14ac:dyDescent="0.3">
      <c r="A9" s="6" t="s">
        <v>84</v>
      </c>
      <c r="B9" s="6" t="s">
        <v>85</v>
      </c>
      <c r="C9" s="6" t="s">
        <v>79</v>
      </c>
      <c r="D9" s="10">
        <v>650</v>
      </c>
      <c r="E9" s="10">
        <v>62</v>
      </c>
      <c r="F9" s="10">
        <f t="shared" si="0"/>
        <v>882000</v>
      </c>
    </row>
    <row r="10" spans="1:9" x14ac:dyDescent="0.3">
      <c r="A10" s="6" t="s">
        <v>84</v>
      </c>
      <c r="B10" s="6" t="s">
        <v>85</v>
      </c>
      <c r="C10" s="6" t="s">
        <v>80</v>
      </c>
      <c r="D10" s="10">
        <v>1200</v>
      </c>
      <c r="E10" s="10">
        <v>54</v>
      </c>
      <c r="F10" s="10">
        <f t="shared" si="0"/>
        <v>1719000</v>
      </c>
    </row>
    <row r="11" spans="1:9" x14ac:dyDescent="0.3">
      <c r="A11" s="6" t="s">
        <v>84</v>
      </c>
      <c r="B11" s="6" t="s">
        <v>85</v>
      </c>
      <c r="C11" s="6" t="s">
        <v>81</v>
      </c>
      <c r="D11" s="10">
        <v>1000</v>
      </c>
      <c r="E11" s="10">
        <v>51</v>
      </c>
      <c r="F11" s="10">
        <f t="shared" si="0"/>
        <v>1423500</v>
      </c>
    </row>
    <row r="12" spans="1:9" x14ac:dyDescent="0.3">
      <c r="A12" s="6" t="s">
        <v>84</v>
      </c>
      <c r="B12" s="6" t="s">
        <v>85</v>
      </c>
      <c r="C12" s="6" t="s">
        <v>82</v>
      </c>
      <c r="D12" s="10">
        <v>2000</v>
      </c>
      <c r="E12" s="10">
        <v>72</v>
      </c>
      <c r="F12" s="10">
        <f t="shared" si="0"/>
        <v>2892000</v>
      </c>
    </row>
    <row r="13" spans="1:9" x14ac:dyDescent="0.3">
      <c r="A13" s="6" t="s">
        <v>84</v>
      </c>
      <c r="B13" s="6" t="s">
        <v>85</v>
      </c>
      <c r="C13" s="6" t="s">
        <v>83</v>
      </c>
      <c r="D13" s="10">
        <v>2200</v>
      </c>
      <c r="E13" s="10">
        <v>35</v>
      </c>
      <c r="F13" s="10">
        <f t="shared" si="0"/>
        <v>3247500</v>
      </c>
    </row>
    <row r="14" spans="1:9" x14ac:dyDescent="0.3">
      <c r="A14" s="6" t="s">
        <v>86</v>
      </c>
      <c r="B14" s="6" t="s">
        <v>87</v>
      </c>
      <c r="C14" s="6" t="s">
        <v>79</v>
      </c>
      <c r="D14" s="10">
        <v>2000</v>
      </c>
      <c r="E14" s="10">
        <v>62</v>
      </c>
      <c r="F14" s="10">
        <f t="shared" si="0"/>
        <v>1162800</v>
      </c>
    </row>
    <row r="15" spans="1:9" x14ac:dyDescent="0.3">
      <c r="A15" s="6" t="s">
        <v>86</v>
      </c>
      <c r="B15" s="6" t="s">
        <v>87</v>
      </c>
      <c r="C15" s="6" t="s">
        <v>80</v>
      </c>
      <c r="D15" s="10">
        <v>1800</v>
      </c>
      <c r="E15" s="10">
        <v>48</v>
      </c>
      <c r="F15" s="10">
        <f t="shared" si="0"/>
        <v>1051200</v>
      </c>
    </row>
    <row r="16" spans="1:9" x14ac:dyDescent="0.3">
      <c r="A16" s="6" t="s">
        <v>86</v>
      </c>
      <c r="B16" s="6" t="s">
        <v>87</v>
      </c>
      <c r="C16" s="6" t="s">
        <v>81</v>
      </c>
      <c r="D16" s="10">
        <v>1200</v>
      </c>
      <c r="E16" s="10">
        <v>35</v>
      </c>
      <c r="F16" s="10">
        <f t="shared" si="0"/>
        <v>699000</v>
      </c>
    </row>
    <row r="17" spans="1:6" x14ac:dyDescent="0.3">
      <c r="A17" s="6" t="s">
        <v>86</v>
      </c>
      <c r="B17" s="6" t="s">
        <v>87</v>
      </c>
      <c r="C17" s="6" t="s">
        <v>82</v>
      </c>
      <c r="D17" s="10">
        <v>1500</v>
      </c>
      <c r="E17" s="10">
        <v>61</v>
      </c>
      <c r="F17" s="10">
        <f t="shared" si="0"/>
        <v>863400</v>
      </c>
    </row>
    <row r="18" spans="1:6" x14ac:dyDescent="0.3">
      <c r="A18" s="6" t="s">
        <v>86</v>
      </c>
      <c r="B18" s="6" t="s">
        <v>87</v>
      </c>
      <c r="C18" s="6" t="s">
        <v>83</v>
      </c>
      <c r="D18" s="10">
        <v>900</v>
      </c>
      <c r="E18" s="10">
        <v>57</v>
      </c>
      <c r="F18" s="10">
        <f t="shared" si="0"/>
        <v>505800</v>
      </c>
    </row>
    <row r="19" spans="1:6" x14ac:dyDescent="0.3">
      <c r="A19" s="25" t="s">
        <v>88</v>
      </c>
      <c r="B19" s="25"/>
      <c r="C19" s="25"/>
      <c r="D19" s="10">
        <f>SUM(D4:D18)</f>
        <v>22550</v>
      </c>
      <c r="E19" s="10">
        <f>SUM(E4:E18)</f>
        <v>771</v>
      </c>
      <c r="F19" s="10">
        <f>SUM(F4:F18)</f>
        <v>22312200</v>
      </c>
    </row>
  </sheetData>
  <scenarios current="1" sqref="F19">
    <scenario name="납품단가인상" locked="1" count="3" user="master" comment="만든 사람 master 날짜 2024-12-05">
      <inputCells r="I5" val="1200" numFmtId="41"/>
      <inputCells r="I6" val="1700" numFmtId="41"/>
      <inputCells r="I7" val="800" numFmtId="41"/>
    </scenario>
    <scenario name="납품단가인하" locked="1" count="3" user="master" comment="만든 사람 master 날짜 2024-12-05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251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253</v>
      </c>
      <c r="E3" s="41" t="s">
        <v>248</v>
      </c>
      <c r="F3" s="41" t="s">
        <v>250</v>
      </c>
    </row>
    <row r="4" spans="2:6" ht="40.5" hidden="1" outlineLevel="1" x14ac:dyDescent="0.3">
      <c r="B4" s="36"/>
      <c r="C4" s="36"/>
      <c r="D4" s="29"/>
      <c r="E4" s="43" t="s">
        <v>249</v>
      </c>
      <c r="F4" s="43" t="s">
        <v>249</v>
      </c>
    </row>
    <row r="5" spans="2:6" x14ac:dyDescent="0.3">
      <c r="B5" s="37" t="s">
        <v>252</v>
      </c>
      <c r="C5" s="38"/>
      <c r="D5" s="35"/>
      <c r="E5" s="35"/>
      <c r="F5" s="35"/>
    </row>
    <row r="6" spans="2:6" outlineLevel="1" x14ac:dyDescent="0.3">
      <c r="B6" s="36"/>
      <c r="C6" s="36" t="s">
        <v>244</v>
      </c>
      <c r="D6" s="30">
        <v>1000</v>
      </c>
      <c r="E6" s="42">
        <v>1200</v>
      </c>
      <c r="F6" s="42">
        <v>800</v>
      </c>
    </row>
    <row r="7" spans="2:6" outlineLevel="1" x14ac:dyDescent="0.3">
      <c r="B7" s="36"/>
      <c r="C7" s="36" t="s">
        <v>245</v>
      </c>
      <c r="D7" s="30">
        <v>1500</v>
      </c>
      <c r="E7" s="42">
        <v>1700</v>
      </c>
      <c r="F7" s="42">
        <v>1300</v>
      </c>
    </row>
    <row r="8" spans="2:6" outlineLevel="1" x14ac:dyDescent="0.3">
      <c r="B8" s="36"/>
      <c r="C8" s="36" t="s">
        <v>246</v>
      </c>
      <c r="D8" s="30">
        <v>600</v>
      </c>
      <c r="E8" s="42">
        <v>800</v>
      </c>
      <c r="F8" s="42">
        <v>400</v>
      </c>
    </row>
    <row r="9" spans="2:6" x14ac:dyDescent="0.3">
      <c r="B9" s="37" t="s">
        <v>254</v>
      </c>
      <c r="C9" s="38"/>
      <c r="D9" s="35"/>
      <c r="E9" s="35"/>
      <c r="F9" s="35"/>
    </row>
    <row r="10" spans="2:6" ht="17.25" outlineLevel="1" thickBot="1" x14ac:dyDescent="0.35">
      <c r="B10" s="39"/>
      <c r="C10" s="39" t="s">
        <v>247</v>
      </c>
      <c r="D10" s="31">
        <v>22312200</v>
      </c>
      <c r="E10" s="31">
        <v>26668000</v>
      </c>
      <c r="F10" s="31">
        <v>17956400</v>
      </c>
    </row>
    <row r="11" spans="2:6" x14ac:dyDescent="0.3">
      <c r="B11" t="s">
        <v>255</v>
      </c>
    </row>
    <row r="12" spans="2:6" x14ac:dyDescent="0.3">
      <c r="B12" t="s">
        <v>256</v>
      </c>
    </row>
    <row r="13" spans="2:6" x14ac:dyDescent="0.3">
      <c r="B13" t="s">
        <v>257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N11" sqref="N11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7" t="s">
        <v>91</v>
      </c>
      <c r="B1" s="27"/>
      <c r="C1" s="27"/>
      <c r="D1" s="27"/>
      <c r="E1" s="27"/>
      <c r="G1" s="27" t="s">
        <v>107</v>
      </c>
      <c r="H1" s="27"/>
      <c r="I1" s="27"/>
      <c r="J1" s="27"/>
    </row>
    <row r="2" spans="1:10" x14ac:dyDescent="0.3">
      <c r="A2" s="6" t="s">
        <v>92</v>
      </c>
      <c r="B2" s="6" t="s">
        <v>93</v>
      </c>
      <c r="C2" s="6" t="s">
        <v>94</v>
      </c>
      <c r="D2" s="6" t="s">
        <v>95</v>
      </c>
      <c r="E2" s="6" t="s">
        <v>96</v>
      </c>
      <c r="G2" s="6" t="s">
        <v>92</v>
      </c>
      <c r="H2" s="6" t="s">
        <v>94</v>
      </c>
      <c r="I2" s="6" t="s">
        <v>95</v>
      </c>
      <c r="J2" s="6" t="s">
        <v>96</v>
      </c>
    </row>
    <row r="3" spans="1:10" x14ac:dyDescent="0.3">
      <c r="A3" s="6" t="s">
        <v>97</v>
      </c>
      <c r="B3" s="6" t="s">
        <v>104</v>
      </c>
      <c r="C3" s="10">
        <v>400</v>
      </c>
      <c r="D3" s="10">
        <v>1000</v>
      </c>
      <c r="E3" s="10">
        <f>C3*D3</f>
        <v>400000</v>
      </c>
      <c r="G3" s="6" t="s">
        <v>97</v>
      </c>
      <c r="H3" s="44">
        <v>1250</v>
      </c>
      <c r="I3" s="44">
        <v>3000</v>
      </c>
      <c r="J3" s="44">
        <v>1250000</v>
      </c>
    </row>
    <row r="4" spans="1:10" x14ac:dyDescent="0.3">
      <c r="A4" s="6" t="s">
        <v>98</v>
      </c>
      <c r="B4" s="6" t="s">
        <v>104</v>
      </c>
      <c r="C4" s="10">
        <v>300</v>
      </c>
      <c r="D4" s="10">
        <v>600</v>
      </c>
      <c r="E4" s="10">
        <f>C4*D4</f>
        <v>180000</v>
      </c>
      <c r="G4" s="6" t="s">
        <v>98</v>
      </c>
      <c r="H4" s="44">
        <v>990</v>
      </c>
      <c r="I4" s="44">
        <v>1800</v>
      </c>
      <c r="J4" s="44">
        <v>594000</v>
      </c>
    </row>
    <row r="5" spans="1:10" x14ac:dyDescent="0.3">
      <c r="A5" s="6" t="s">
        <v>99</v>
      </c>
      <c r="B5" s="6" t="s">
        <v>104</v>
      </c>
      <c r="C5" s="10">
        <v>450</v>
      </c>
      <c r="D5" s="10">
        <v>1100</v>
      </c>
      <c r="E5" s="10">
        <f>C5*D5</f>
        <v>495000</v>
      </c>
      <c r="G5" s="6" t="s">
        <v>99</v>
      </c>
      <c r="H5" s="44">
        <v>1350</v>
      </c>
      <c r="I5" s="44">
        <v>3300</v>
      </c>
      <c r="J5" s="44">
        <v>1485000</v>
      </c>
    </row>
    <row r="6" spans="1:10" x14ac:dyDescent="0.3">
      <c r="A6" s="6" t="s">
        <v>100</v>
      </c>
      <c r="B6" s="6" t="s">
        <v>104</v>
      </c>
      <c r="C6" s="10">
        <v>350</v>
      </c>
      <c r="D6" s="10">
        <v>800</v>
      </c>
      <c r="E6" s="10">
        <f>C6*D6</f>
        <v>280000</v>
      </c>
      <c r="G6" s="6" t="s">
        <v>100</v>
      </c>
      <c r="H6" s="44">
        <v>920</v>
      </c>
      <c r="I6" s="44">
        <v>2400</v>
      </c>
      <c r="J6" s="44">
        <v>736000</v>
      </c>
    </row>
    <row r="7" spans="1:10" x14ac:dyDescent="0.3">
      <c r="A7" s="6" t="s">
        <v>101</v>
      </c>
      <c r="B7" s="6" t="s">
        <v>104</v>
      </c>
      <c r="C7" s="10">
        <v>500</v>
      </c>
      <c r="D7" s="10">
        <v>750</v>
      </c>
      <c r="E7" s="10">
        <f>C7*D7</f>
        <v>375000</v>
      </c>
      <c r="G7" s="6" t="s">
        <v>101</v>
      </c>
      <c r="H7" s="44">
        <v>1250</v>
      </c>
      <c r="I7" s="44">
        <v>2250</v>
      </c>
      <c r="J7" s="44">
        <v>937500</v>
      </c>
    </row>
    <row r="9" spans="1:10" x14ac:dyDescent="0.3">
      <c r="A9" s="27" t="s">
        <v>102</v>
      </c>
      <c r="B9" s="27"/>
      <c r="C9" s="27"/>
      <c r="D9" s="27"/>
      <c r="E9" s="27"/>
    </row>
    <row r="10" spans="1:10" x14ac:dyDescent="0.3">
      <c r="A10" s="6" t="s">
        <v>92</v>
      </c>
      <c r="B10" s="6" t="s">
        <v>93</v>
      </c>
      <c r="C10" s="6" t="s">
        <v>94</v>
      </c>
      <c r="D10" s="6" t="s">
        <v>95</v>
      </c>
      <c r="E10" s="6" t="s">
        <v>96</v>
      </c>
    </row>
    <row r="11" spans="1:10" x14ac:dyDescent="0.3">
      <c r="A11" s="6" t="s">
        <v>97</v>
      </c>
      <c r="B11" s="6" t="s">
        <v>105</v>
      </c>
      <c r="C11" s="10">
        <v>450</v>
      </c>
      <c r="D11" s="10">
        <v>1000</v>
      </c>
      <c r="E11" s="10">
        <f>C11*D11</f>
        <v>450000</v>
      </c>
    </row>
    <row r="12" spans="1:10" x14ac:dyDescent="0.3">
      <c r="A12" s="6" t="s">
        <v>98</v>
      </c>
      <c r="B12" s="6" t="s">
        <v>105</v>
      </c>
      <c r="C12" s="10">
        <v>320</v>
      </c>
      <c r="D12" s="10">
        <v>600</v>
      </c>
      <c r="E12" s="10">
        <f>C12*D12</f>
        <v>192000</v>
      </c>
    </row>
    <row r="13" spans="1:10" x14ac:dyDescent="0.3">
      <c r="A13" s="6" t="s">
        <v>99</v>
      </c>
      <c r="B13" s="6" t="s">
        <v>105</v>
      </c>
      <c r="C13" s="10">
        <v>400</v>
      </c>
      <c r="D13" s="10">
        <v>1100</v>
      </c>
      <c r="E13" s="10">
        <f>C13*D13</f>
        <v>440000</v>
      </c>
    </row>
    <row r="14" spans="1:10" x14ac:dyDescent="0.3">
      <c r="A14" s="6" t="s">
        <v>100</v>
      </c>
      <c r="B14" s="6" t="s">
        <v>105</v>
      </c>
      <c r="C14" s="10">
        <v>320</v>
      </c>
      <c r="D14" s="10">
        <v>800</v>
      </c>
      <c r="E14" s="10">
        <f>C14*D14</f>
        <v>256000</v>
      </c>
    </row>
    <row r="15" spans="1:10" x14ac:dyDescent="0.3">
      <c r="A15" s="6" t="s">
        <v>101</v>
      </c>
      <c r="B15" s="6" t="s">
        <v>105</v>
      </c>
      <c r="C15" s="10">
        <v>450</v>
      </c>
      <c r="D15" s="10">
        <v>750</v>
      </c>
      <c r="E15" s="10">
        <f>C15*D15</f>
        <v>337500</v>
      </c>
    </row>
    <row r="17" spans="1:5" x14ac:dyDescent="0.3">
      <c r="A17" s="27" t="s">
        <v>103</v>
      </c>
      <c r="B17" s="27"/>
      <c r="C17" s="27"/>
      <c r="D17" s="27"/>
      <c r="E17" s="27"/>
    </row>
    <row r="18" spans="1:5" x14ac:dyDescent="0.3">
      <c r="A18" s="6" t="s">
        <v>92</v>
      </c>
      <c r="B18" s="6" t="s">
        <v>93</v>
      </c>
      <c r="C18" s="6" t="s">
        <v>94</v>
      </c>
      <c r="D18" s="6" t="s">
        <v>95</v>
      </c>
      <c r="E18" s="6" t="s">
        <v>96</v>
      </c>
    </row>
    <row r="19" spans="1:5" x14ac:dyDescent="0.3">
      <c r="A19" s="6" t="s">
        <v>97</v>
      </c>
      <c r="B19" s="6" t="s">
        <v>106</v>
      </c>
      <c r="C19" s="10">
        <v>400</v>
      </c>
      <c r="D19" s="10">
        <v>1000</v>
      </c>
      <c r="E19" s="10">
        <f>C19*D19</f>
        <v>400000</v>
      </c>
    </row>
    <row r="20" spans="1:5" x14ac:dyDescent="0.3">
      <c r="A20" s="6" t="s">
        <v>98</v>
      </c>
      <c r="B20" s="6" t="s">
        <v>106</v>
      </c>
      <c r="C20" s="10">
        <v>370</v>
      </c>
      <c r="D20" s="10">
        <v>600</v>
      </c>
      <c r="E20" s="10">
        <f>C20*D20</f>
        <v>222000</v>
      </c>
    </row>
    <row r="21" spans="1:5" x14ac:dyDescent="0.3">
      <c r="A21" s="6" t="s">
        <v>99</v>
      </c>
      <c r="B21" s="6" t="s">
        <v>106</v>
      </c>
      <c r="C21" s="10">
        <v>500</v>
      </c>
      <c r="D21" s="10">
        <v>1100</v>
      </c>
      <c r="E21" s="10">
        <f>C21*D21</f>
        <v>550000</v>
      </c>
    </row>
    <row r="22" spans="1:5" x14ac:dyDescent="0.3">
      <c r="A22" s="6" t="s">
        <v>100</v>
      </c>
      <c r="B22" s="6" t="s">
        <v>106</v>
      </c>
      <c r="C22" s="10">
        <v>250</v>
      </c>
      <c r="D22" s="10">
        <v>800</v>
      </c>
      <c r="E22" s="10">
        <f>C22*D22</f>
        <v>200000</v>
      </c>
    </row>
    <row r="23" spans="1:5" x14ac:dyDescent="0.3">
      <c r="A23" s="6" t="s">
        <v>101</v>
      </c>
      <c r="B23" s="6" t="s">
        <v>106</v>
      </c>
      <c r="C23" s="10">
        <v>300</v>
      </c>
      <c r="D23" s="10">
        <v>750</v>
      </c>
      <c r="E23" s="10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"/>
  <sheetViews>
    <sheetView workbookViewId="0">
      <selection activeCell="I17" sqref="I17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7" t="s">
        <v>193</v>
      </c>
      <c r="B1" s="17"/>
      <c r="C1" s="17"/>
      <c r="D1" s="17"/>
    </row>
    <row r="2" spans="1:4" x14ac:dyDescent="0.3">
      <c r="D2" s="9" t="s">
        <v>194</v>
      </c>
    </row>
    <row r="3" spans="1:4" x14ac:dyDescent="0.3">
      <c r="A3" s="6" t="s">
        <v>195</v>
      </c>
      <c r="B3" s="6" t="s">
        <v>196</v>
      </c>
      <c r="C3" s="6" t="s">
        <v>197</v>
      </c>
      <c r="D3" s="6" t="s">
        <v>198</v>
      </c>
    </row>
    <row r="4" spans="1:4" x14ac:dyDescent="0.3">
      <c r="A4" s="6" t="s">
        <v>199</v>
      </c>
      <c r="B4" s="45">
        <v>2004.0160000000001</v>
      </c>
      <c r="C4" s="45">
        <v>1880.616</v>
      </c>
      <c r="D4" s="45">
        <v>2161.9679999999998</v>
      </c>
    </row>
    <row r="5" spans="1:4" x14ac:dyDescent="0.3">
      <c r="A5" s="6" t="s">
        <v>200</v>
      </c>
      <c r="B5" s="45">
        <v>1947.252</v>
      </c>
      <c r="C5" s="45">
        <v>1852.2339999999999</v>
      </c>
      <c r="D5" s="45">
        <v>2026.2280000000001</v>
      </c>
    </row>
    <row r="6" spans="1:4" x14ac:dyDescent="0.3">
      <c r="A6" s="6" t="s">
        <v>201</v>
      </c>
      <c r="B6" s="45">
        <v>1879.3820000000001</v>
      </c>
      <c r="C6" s="45">
        <v>2041.0360000000001</v>
      </c>
      <c r="D6" s="45">
        <v>1996.6120000000001</v>
      </c>
    </row>
    <row r="7" spans="1:4" x14ac:dyDescent="0.3">
      <c r="A7" s="6" t="s">
        <v>202</v>
      </c>
      <c r="B7" s="45">
        <v>1987.9739999999999</v>
      </c>
      <c r="C7" s="45">
        <v>1880.616</v>
      </c>
      <c r="D7" s="45">
        <v>2016.356</v>
      </c>
    </row>
    <row r="8" spans="1:4" x14ac:dyDescent="0.3">
      <c r="A8" s="6" t="s">
        <v>203</v>
      </c>
      <c r="B8" s="45">
        <v>1868.2760000000001</v>
      </c>
      <c r="C8" s="45">
        <v>1938.614</v>
      </c>
      <c r="D8" s="45">
        <v>1885.5519999999999</v>
      </c>
    </row>
    <row r="9" spans="1:4" x14ac:dyDescent="0.3">
      <c r="A9" s="6" t="s">
        <v>204</v>
      </c>
      <c r="B9" s="45">
        <v>1762.152</v>
      </c>
      <c r="C9" s="45">
        <v>1709.09</v>
      </c>
      <c r="D9" s="45">
        <v>1726.366</v>
      </c>
    </row>
    <row r="10" spans="1:4" x14ac:dyDescent="0.3">
      <c r="A10" s="6" t="s">
        <v>205</v>
      </c>
      <c r="B10" s="45">
        <v>1890.4880000000001</v>
      </c>
      <c r="C10" s="45">
        <v>1828.788</v>
      </c>
      <c r="D10" s="45">
        <v>1871.9780000000001</v>
      </c>
    </row>
    <row r="11" spans="1:4" x14ac:dyDescent="0.3">
      <c r="A11" s="6" t="s">
        <v>206</v>
      </c>
      <c r="B11" s="45">
        <f>AVERAGE(B4:B10)</f>
        <v>1905.6485714285714</v>
      </c>
      <c r="C11" s="45">
        <f t="shared" ref="C11:D11" si="0">AVERAGE(C4:C10)</f>
        <v>1875.8562857142858</v>
      </c>
      <c r="D11" s="45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M16" sqref="M16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7" t="s">
        <v>207</v>
      </c>
      <c r="B1" s="17"/>
      <c r="C1" s="17"/>
      <c r="D1" s="17"/>
      <c r="E1" s="17"/>
    </row>
    <row r="3" spans="1:5" x14ac:dyDescent="0.3">
      <c r="A3" s="6" t="s">
        <v>208</v>
      </c>
      <c r="B3" s="6" t="s">
        <v>209</v>
      </c>
      <c r="C3" s="6" t="s">
        <v>210</v>
      </c>
      <c r="D3" s="6" t="s">
        <v>211</v>
      </c>
      <c r="E3" s="6" t="s">
        <v>212</v>
      </c>
    </row>
    <row r="4" spans="1:5" x14ac:dyDescent="0.3">
      <c r="A4" s="6" t="s">
        <v>213</v>
      </c>
      <c r="B4" s="12">
        <v>50000</v>
      </c>
      <c r="C4" s="6">
        <v>30</v>
      </c>
      <c r="D4" s="12">
        <f>B4*C4*15%</f>
        <v>225000</v>
      </c>
      <c r="E4" s="12">
        <f>B4*C4</f>
        <v>1500000</v>
      </c>
    </row>
    <row r="5" spans="1:5" x14ac:dyDescent="0.3">
      <c r="A5" s="6" t="s">
        <v>214</v>
      </c>
      <c r="B5" s="12">
        <v>80000</v>
      </c>
      <c r="C5" s="6">
        <v>56</v>
      </c>
      <c r="D5" s="12">
        <f>B5*C5*20%</f>
        <v>896000</v>
      </c>
      <c r="E5" s="12">
        <f>B5*C5</f>
        <v>4480000</v>
      </c>
    </row>
    <row r="6" spans="1:5" x14ac:dyDescent="0.3">
      <c r="A6" s="6" t="s">
        <v>215</v>
      </c>
      <c r="B6" s="12">
        <v>45000</v>
      </c>
      <c r="C6" s="6">
        <v>25</v>
      </c>
      <c r="D6" s="12">
        <f>B6*C6*12%</f>
        <v>135000</v>
      </c>
      <c r="E6" s="12">
        <f>B6*C6</f>
        <v>1125000</v>
      </c>
    </row>
    <row r="7" spans="1:5" x14ac:dyDescent="0.3">
      <c r="A7" s="6" t="s">
        <v>216</v>
      </c>
      <c r="B7" s="12">
        <v>100000</v>
      </c>
      <c r="C7" s="6">
        <v>20</v>
      </c>
      <c r="D7" s="12">
        <f>B7*C7*10%</f>
        <v>200000</v>
      </c>
      <c r="E7" s="12">
        <f>B7*C7</f>
        <v>2000000</v>
      </c>
    </row>
    <row r="8" spans="1:5" x14ac:dyDescent="0.3">
      <c r="A8" s="6" t="s">
        <v>217</v>
      </c>
      <c r="B8" s="12">
        <v>40000</v>
      </c>
      <c r="C8" s="6">
        <v>35</v>
      </c>
      <c r="D8" s="12">
        <f>B8*C8*18%</f>
        <v>252000</v>
      </c>
      <c r="E8" s="12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2024-12-05T05:09:18Z</dcterms:modified>
</cp:coreProperties>
</file>