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5F9C9BA3-7A89-4DF9-A402-3670CCDF01FC}" xr6:coauthVersionLast="47" xr6:coauthVersionMax="47" xr10:uidLastSave="{00000000-0000-0000-0000-000000000000}"/>
  <bookViews>
    <workbookView xWindow="-108" yWindow="-108" windowWidth="23256" windowHeight="12456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nm.Criteria" localSheetId="2">'기본작업-3'!$A$17:$B$18</definedName>
    <definedName name="_xlnm.Extract" localSheetId="2">'기본작업-3'!$A$20:$F$20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J23" i="11"/>
  <c r="J3" i="11"/>
  <c r="E3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<sst xmlns="http://schemas.openxmlformats.org/spreadsheetml/2006/main" count="425" uniqueCount="268">
  <si>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</si>
  <si>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</si>
  <si>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</si>
  <si>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</si>
  <si>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</si>
  <si>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</si>
  <si>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</si>
  <si>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</si>
  <si>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</si>
  <si>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</si>
  <si>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</si>
  <si>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</si>
  <si>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</si>
  <si>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</si>
  <si>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</si>
  <si>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</si>
  <si>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</si>
  <si>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</si>
  <si>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</si>
  <si>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</si>
  <si>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</si>
  <si>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</si>
  <si>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</si>
  <si>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</si>
  <si>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</si>
  <si>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</si>
  <si>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</si>
  <si>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</si>
  <si>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</si>
  <si>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</si>
  <si>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</si>
  <si>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</si>
  <si>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</si>
  <si>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</si>
  <si>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</si>
  <si>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</si>
  <si>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</si>
  <si>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</si>
  <si>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</si>
  <si>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</si>
  <si>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</si>
  <si>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</si>
  <si>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</si>
  <si>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</si>
  <si>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</si>
  <si>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</si>
  <si>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</si>
  <si>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</si>
  <si>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</si>
  <si>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</si>
  <si>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</si>
  <si>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</si>
  <si>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</si>
  <si>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</si>
  <si>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</si>
  <si>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</si>
  <si>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</si>
  <si>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</si>
  <si>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</si>
  <si>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</si>
  <si>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</si>
  <si>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</si>
  <si>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</si>
  <si>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</si>
  <si>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</si>
  <si>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</si>
  <si>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</si>
  <si>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</si>
  <si>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</si>
  <si>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</si>
  <si>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</si>
  <si>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</si>
  <si>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</si>
  <si>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</si>
  <si>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</si>
  <si>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</si>
  <si>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</si>
  <si>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</si>
  <si>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</si>
  <si>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</si>
  <si>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</si>
  <si>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</si>
  <si>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</si>
  <si>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</si>
  <si>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</si>
  <si>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</si>
  <si>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</si>
  <si>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</si>
  <si>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</si>
  <si>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</si>
  <si>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</si>
  <si>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</si>
  <si>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</si>
  <si>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</si>
  <si>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</si>
  <si>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</si>
  <si>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</si>
  <si>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</si>
  <si>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</si>
  <si>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</si>
  <si>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</si>
  <si>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</si>
  <si>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</si>
  <si>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</si>
  <si>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</si>
  <si>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</si>
  <si>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</si>
  <si>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</si>
  <si>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</si>
  <si>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</si>
  <si>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</si>
  <si>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</si>
  <si>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</si>
  <si>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</si>
  <si>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</si>
  <si>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</si>
  <si>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</si>
  <si>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</si>
  <si>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</si>
  <si>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</si>
  <si>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</si>
  <si>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</si>
  <si>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</si>
  <si>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</si>
  <si>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</si>
  <si>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</si>
  <si>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</si>
  <si>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</si>
  <si>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</si>
  <si>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</si>
  <si>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</si>
  <si>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</si>
  <si>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</si>
  <si>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</si>
  <si>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</si>
  <si>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</si>
  <si>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</si>
  <si>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</si>
  <si>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</si>
  <si>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</si>
  <si>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</si>
  <si>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</si>
  <si>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</si>
  <si>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</si>
  <si>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</si>
  <si>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</si>
  <si>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</si>
  <si>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</si>
  <si>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</si>
  <si>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</si>
  <si>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</si>
  <si>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</si>
  <si>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</si>
  <si>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</si>
  <si>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</si>
  <si>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</si>
  <si>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</si>
  <si>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</si>
  <si>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</si>
  <si>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</si>
  <si>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</si>
  <si>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</si>
  <si>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</si>
  <si>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</si>
  <si>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</si>
  <si>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</si>
  <si>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</si>
  <si>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</si>
  <si>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</si>
  <si>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</si>
  <si>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</si>
  <si>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</si>
  <si>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</si>
  <si>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</si>
  <si>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</si>
  <si>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</si>
  <si>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</si>
  <si>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</si>
  <si>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</si>
  <si>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</si>
  <si>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</si>
  <si>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</si>
  <si>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</si>
  <si>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</si>
  <si>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</si>
  <si>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</si>
  <si>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</si>
  <si>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</si>
  <si>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</si>
  <si>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</si>
  <si>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</si>
  <si>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</si>
  <si>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</si>
  <si>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</si>
  <si>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</si>
  <si>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</si>
  <si>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</si>
  <si>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</si>
  <si>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</si>
  <si>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</si>
  <si>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</si>
  <si>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</si>
  <si>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</si>
  <si>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</si>
  <si>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</si>
  <si>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</si>
  <si>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</si>
  <si>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</si>
  <si>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</si>
  <si>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</si>
  <si>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</si>
  <si>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</si>
  <si>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</si>
  <si>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</si>
  <si>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</si>
  <si>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</si>
  <si>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</si>
  <si>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</si>
  <si>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</si>
  <si>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</si>
  <si>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</si>
  <si>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</si>
  <si>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</si>
  <si>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</si>
  <si>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</si>
  <si>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</si>
  <si>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</si>
  <si>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</si>
  <si>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</si>
  <si>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</si>
  <si>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</si>
  <si>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</si>
  <si>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</si>
  <si>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</si>
  <si>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</si>
  <si>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</si>
  <si>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</si>
  <si>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</si>
  <si>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</si>
  <si>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</si>
  <si>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vac-3912</t>
    <phoneticPr fontId="1" type="noConversion"/>
  </si>
  <si>
    <t>세탁기</t>
    <phoneticPr fontId="1" type="noConversion"/>
  </si>
  <si>
    <t>was-4538</t>
    <phoneticPr fontId="1" type="noConversion"/>
  </si>
  <si>
    <t>냉장고</t>
    <phoneticPr fontId="1" type="noConversion"/>
  </si>
  <si>
    <t>ref-6871</t>
    <phoneticPr fontId="1" type="noConversion"/>
  </si>
  <si>
    <t>컴퓨터</t>
    <phoneticPr fontId="1" type="noConversion"/>
  </si>
  <si>
    <t>com-5043</t>
    <phoneticPr fontId="1" type="noConversion"/>
  </si>
  <si>
    <t>정수기</t>
    <phoneticPr fontId="1" type="noConversion"/>
  </si>
  <si>
    <t>wat-7490</t>
    <phoneticPr fontId="1" type="noConversion"/>
  </si>
  <si>
    <t>에어컨</t>
    <phoneticPr fontId="1" type="noConversion"/>
  </si>
  <si>
    <t>con-4398</t>
    <phoneticPr fontId="1" type="noConversion"/>
  </si>
  <si>
    <t>등산 同好會 회원 현황</t>
    <phoneticPr fontId="1" type="noConversion"/>
  </si>
  <si>
    <t>&gt;=20</t>
    <phoneticPr fontId="1" type="noConversion"/>
  </si>
  <si>
    <t>&lt;=50000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</si>
  <si>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</si>
  <si>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</si>
  <si>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</si>
  <si>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</si>
  <si>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</si>
  <si>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user 날짜 2025-03-14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</si>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</sst>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_-* #,##0.000_-;\-* #,##0.000_-;_-* &quot;-&quot;???_-;_-@_-"/>
    <numFmt numFmtId="177" formatCode="#,##0_ "/>
    <numFmt numFmtId="179" formatCode="yy&quot;年&quot;\ mm&quot;月&quot;\ dd&quot;日&quot;"/>
    <numFmt numFmtId="183" formatCode="[$-F400]h:mm:ss\ AM/PM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0" fillId="0" borderId="1" xfId="1" applyNumberFormat="1" applyFont="1" applyBorder="1" applyAlignme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3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104-404F-AA35-A5AECB681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104-404F-AA35-A5AECB681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0124368"/>
        <c:axId val="80012644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 대여료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80012644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012436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80012436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80012644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21388333-E208-4B0C-AC56-59BB7A52A059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</row>
    <row r="4" spans="1:6" x14ac:dyDescent="0.4">
      <c r="A4" s="1" t="s">
        <v>239</v>
      </c>
      <c r="B4" s="1" t="s">
        <v>240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241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243</v>
      </c>
      <c r="B6" s="1" t="s">
        <v>244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245</v>
      </c>
      <c r="B7" s="1" t="s">
        <v>246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247</v>
      </c>
      <c r="B8" s="1" t="s">
        <v>248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249</v>
      </c>
      <c r="B9" s="1" t="s">
        <v>250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O9" sqref="O9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4.3984375" bestFit="1" customWidth="1"/>
    <col min="7" max="7" width="14.296875" bestFit="1" customWidth="1"/>
  </cols>
  <sheetData>
    <row r="2" spans="2:7" ht="25.95" customHeight="1" x14ac:dyDescent="0.4">
      <c r="D2" s="10" t="s">
        <v>251</v>
      </c>
    </row>
    <row r="4" spans="2:7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">
      <c r="B5" s="6" t="s">
        <v>96</v>
      </c>
      <c r="C5" s="6" t="s">
        <v>15</v>
      </c>
      <c r="D5" s="6" t="s">
        <v>97</v>
      </c>
      <c r="E5" s="6" t="s">
        <v>98</v>
      </c>
      <c r="F5" s="25">
        <v>31028</v>
      </c>
      <c r="G5" s="6" t="s">
        <v>99</v>
      </c>
    </row>
    <row r="6" spans="2:7" x14ac:dyDescent="0.4">
      <c r="B6" s="6" t="s">
        <v>100</v>
      </c>
      <c r="C6" s="6" t="s">
        <v>13</v>
      </c>
      <c r="D6" s="6" t="s">
        <v>101</v>
      </c>
      <c r="E6" s="6" t="s">
        <v>102</v>
      </c>
      <c r="F6" s="25">
        <v>32755</v>
      </c>
      <c r="G6" s="6" t="s">
        <v>103</v>
      </c>
    </row>
    <row r="7" spans="2:7" x14ac:dyDescent="0.4">
      <c r="B7" s="6" t="s">
        <v>104</v>
      </c>
      <c r="C7" s="6" t="s">
        <v>13</v>
      </c>
      <c r="D7" s="6" t="s">
        <v>101</v>
      </c>
      <c r="E7" s="6" t="s">
        <v>105</v>
      </c>
      <c r="F7" s="25">
        <v>31747</v>
      </c>
      <c r="G7" s="6" t="s">
        <v>106</v>
      </c>
    </row>
    <row r="8" spans="2:7" x14ac:dyDescent="0.4">
      <c r="B8" s="6" t="s">
        <v>107</v>
      </c>
      <c r="C8" s="6" t="s">
        <v>13</v>
      </c>
      <c r="D8" s="6" t="s">
        <v>108</v>
      </c>
      <c r="E8" s="6" t="s">
        <v>109</v>
      </c>
      <c r="F8" s="25">
        <v>33256</v>
      </c>
      <c r="G8" s="6" t="s">
        <v>110</v>
      </c>
    </row>
    <row r="9" spans="2:7" x14ac:dyDescent="0.4">
      <c r="B9" s="6" t="s">
        <v>111</v>
      </c>
      <c r="C9" s="6" t="s">
        <v>15</v>
      </c>
      <c r="D9" s="6" t="s">
        <v>101</v>
      </c>
      <c r="E9" s="6" t="s">
        <v>112</v>
      </c>
      <c r="F9" s="25">
        <v>32739</v>
      </c>
      <c r="G9" s="6" t="s">
        <v>113</v>
      </c>
    </row>
    <row r="10" spans="2:7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25">
        <v>31544</v>
      </c>
      <c r="G10" s="6" t="s">
        <v>117</v>
      </c>
    </row>
    <row r="11" spans="2:7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25">
        <v>30497</v>
      </c>
      <c r="G11" s="6" t="s">
        <v>120</v>
      </c>
    </row>
    <row r="12" spans="2:7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25">
        <v>33322</v>
      </c>
      <c r="G12" s="6" t="s">
        <v>123</v>
      </c>
    </row>
    <row r="13" spans="2:7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25">
        <v>32371</v>
      </c>
      <c r="G13" s="6" t="s">
        <v>126</v>
      </c>
    </row>
    <row r="14" spans="2:7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25">
        <v>34257</v>
      </c>
      <c r="G14" s="6" t="s">
        <v>130</v>
      </c>
    </row>
    <row r="15" spans="2:7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25">
        <v>31232</v>
      </c>
      <c r="G15" s="6" t="s">
        <v>133</v>
      </c>
    </row>
    <row r="16" spans="2:7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25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2"/>
  <sheetViews>
    <sheetView topLeftCell="A4" workbookViewId="0">
      <selection activeCell="K14" sqref="K14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5" t="s">
        <v>137</v>
      </c>
      <c r="B1" s="15"/>
      <c r="C1" s="15"/>
      <c r="D1" s="15"/>
      <c r="E1" s="15"/>
      <c r="F1" s="15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  <row r="17" spans="1:6" x14ac:dyDescent="0.4">
      <c r="A17" s="6" t="s">
        <v>140</v>
      </c>
      <c r="B17" s="6" t="s">
        <v>141</v>
      </c>
    </row>
    <row r="18" spans="1:6" x14ac:dyDescent="0.4">
      <c r="A18" s="26" t="s">
        <v>252</v>
      </c>
      <c r="B18" s="26" t="s">
        <v>253</v>
      </c>
    </row>
    <row r="20" spans="1:6" x14ac:dyDescent="0.4">
      <c r="A20" s="6" t="s">
        <v>138</v>
      </c>
      <c r="B20" s="6" t="s">
        <v>139</v>
      </c>
      <c r="C20" s="6" t="s">
        <v>140</v>
      </c>
      <c r="D20" s="6" t="s">
        <v>141</v>
      </c>
      <c r="E20" s="6" t="s">
        <v>142</v>
      </c>
      <c r="F20" s="6" t="s">
        <v>143</v>
      </c>
    </row>
    <row r="21" spans="1:6" x14ac:dyDescent="0.4">
      <c r="A21" s="6" t="s">
        <v>152</v>
      </c>
      <c r="B21" s="6" t="s">
        <v>153</v>
      </c>
      <c r="C21" s="6">
        <v>32</v>
      </c>
      <c r="D21" s="9">
        <v>45000</v>
      </c>
      <c r="E21" s="6" t="s">
        <v>154</v>
      </c>
      <c r="F21" s="6" t="s">
        <v>151</v>
      </c>
    </row>
    <row r="22" spans="1:6" x14ac:dyDescent="0.4">
      <c r="A22" s="6" t="s">
        <v>172</v>
      </c>
      <c r="B22" s="6" t="s">
        <v>173</v>
      </c>
      <c r="C22" s="6">
        <v>24</v>
      </c>
      <c r="D22" s="9">
        <v>48000</v>
      </c>
      <c r="E22" s="6" t="s">
        <v>160</v>
      </c>
      <c r="F22" s="6" t="s">
        <v>147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abSelected="1" workbookViewId="0">
      <selection activeCell="E3" sqref="E3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e">
        <f>IF(_xlfn.RANK.EQ(D3,D3:D12),CHOOSE(D3,"대상","금상","은상","동상",""),"")</f>
        <v>#VALUE!</v>
      </c>
      <c r="G3" s="6">
        <v>50135</v>
      </c>
      <c r="H3" s="6" t="s">
        <v>207</v>
      </c>
      <c r="I3" s="13">
        <v>0.12311342592592593</v>
      </c>
      <c r="J3" s="43">
        <f>HOUR(MINUTE(SECOND(SMALL(I3:I12,1))))</f>
        <v>0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/>
      <c r="G4" s="6">
        <v>50142</v>
      </c>
      <c r="H4" s="6" t="s">
        <v>208</v>
      </c>
      <c r="I4" s="13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/>
      <c r="G5" s="6">
        <v>50168</v>
      </c>
      <c r="H5" s="6" t="s">
        <v>207</v>
      </c>
      <c r="I5" s="13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/>
      <c r="G6" s="6">
        <v>50216</v>
      </c>
      <c r="H6" s="6" t="s">
        <v>208</v>
      </c>
      <c r="I6" s="13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/>
      <c r="G7" s="6">
        <v>50248</v>
      </c>
      <c r="H7" s="6" t="s">
        <v>208</v>
      </c>
      <c r="I7" s="13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/>
      <c r="G8" s="6">
        <v>50274</v>
      </c>
      <c r="H8" s="6" t="s">
        <v>208</v>
      </c>
      <c r="I8" s="13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/>
      <c r="G9" s="6">
        <v>50324</v>
      </c>
      <c r="H9" s="6" t="s">
        <v>207</v>
      </c>
      <c r="I9" s="13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/>
      <c r="G10" s="6">
        <v>50356</v>
      </c>
      <c r="H10" s="6" t="s">
        <v>208</v>
      </c>
      <c r="I10" s="13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/>
      <c r="G11" s="6">
        <v>50388</v>
      </c>
      <c r="H11" s="6" t="s">
        <v>207</v>
      </c>
      <c r="I11" s="13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/>
      <c r="G12" s="6">
        <v>50421</v>
      </c>
      <c r="H12" s="6" t="s">
        <v>207</v>
      </c>
      <c r="I12" s="13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4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4">
        <f t="shared" ref="E17:E22" si="0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4">
        <f t="shared" si="0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4">
        <f t="shared" si="0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4">
        <f t="shared" si="0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4">
        <f t="shared" si="0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4">
        <f t="shared" si="0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16" t="s">
        <v>232</v>
      </c>
      <c r="B23" s="17"/>
      <c r="C23" s="17"/>
      <c r="D23" s="18"/>
      <c r="E23" s="6"/>
      <c r="G23" s="16" t="s">
        <v>53</v>
      </c>
      <c r="H23" s="17"/>
      <c r="I23" s="18"/>
      <c r="J23" s="6">
        <f>ROUNDUP(AVERAGEIFS(J16:J22,H16:H22,"액션",J16:J22,"&gt;=400"),1)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19" t="s">
        <v>231</v>
      </c>
      <c r="F33" s="20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20"/>
      <c r="F34" s="20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21">
        <f>COUNTIF(C27:C35,_xlfn.MODE.SNGL(C27:C35))</f>
        <v>4</v>
      </c>
      <c r="F35" s="21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8DD0-BB09-4897-8B34-6466DB61EC12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261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263</v>
      </c>
      <c r="E3" s="40" t="s">
        <v>258</v>
      </c>
      <c r="F3" s="40" t="s">
        <v>260</v>
      </c>
    </row>
    <row r="4" spans="2:6" ht="46.8" hidden="1" outlineLevel="1" x14ac:dyDescent="0.4">
      <c r="B4" s="35"/>
      <c r="C4" s="35"/>
      <c r="D4" s="28"/>
      <c r="E4" s="42" t="s">
        <v>259</v>
      </c>
      <c r="F4" s="42" t="s">
        <v>259</v>
      </c>
    </row>
    <row r="5" spans="2:6" x14ac:dyDescent="0.4">
      <c r="B5" s="36" t="s">
        <v>262</v>
      </c>
      <c r="C5" s="37"/>
      <c r="D5" s="34"/>
      <c r="E5" s="34"/>
      <c r="F5" s="34"/>
    </row>
    <row r="6" spans="2:6" outlineLevel="1" x14ac:dyDescent="0.4">
      <c r="B6" s="35"/>
      <c r="C6" s="35" t="s">
        <v>254</v>
      </c>
      <c r="D6" s="29">
        <v>1000</v>
      </c>
      <c r="E6" s="41">
        <v>1200</v>
      </c>
      <c r="F6" s="41">
        <v>800</v>
      </c>
    </row>
    <row r="7" spans="2:6" outlineLevel="1" x14ac:dyDescent="0.4">
      <c r="B7" s="35"/>
      <c r="C7" s="35" t="s">
        <v>255</v>
      </c>
      <c r="D7" s="29">
        <v>1500</v>
      </c>
      <c r="E7" s="41">
        <v>1700</v>
      </c>
      <c r="F7" s="41">
        <v>1300</v>
      </c>
    </row>
    <row r="8" spans="2:6" outlineLevel="1" x14ac:dyDescent="0.4">
      <c r="B8" s="35"/>
      <c r="C8" s="35" t="s">
        <v>256</v>
      </c>
      <c r="D8" s="29">
        <v>600</v>
      </c>
      <c r="E8" s="41">
        <v>800</v>
      </c>
      <c r="F8" s="41">
        <v>400</v>
      </c>
    </row>
    <row r="9" spans="2:6" x14ac:dyDescent="0.4">
      <c r="B9" s="36" t="s">
        <v>264</v>
      </c>
      <c r="C9" s="37"/>
      <c r="D9" s="34"/>
      <c r="E9" s="34"/>
      <c r="F9" s="34"/>
    </row>
    <row r="10" spans="2:6" ht="18" outlineLevel="1" thickBot="1" x14ac:dyDescent="0.45">
      <c r="B10" s="38"/>
      <c r="C10" s="38" t="s">
        <v>257</v>
      </c>
      <c r="D10" s="30">
        <v>22312200</v>
      </c>
      <c r="E10" s="30">
        <v>26668000</v>
      </c>
      <c r="F10" s="30">
        <v>17956400</v>
      </c>
    </row>
    <row r="11" spans="2:6" x14ac:dyDescent="0.4">
      <c r="B11" t="s">
        <v>265</v>
      </c>
    </row>
    <row r="12" spans="2:6" x14ac:dyDescent="0.4">
      <c r="B12" t="s">
        <v>266</v>
      </c>
    </row>
    <row r="13" spans="2:6" x14ac:dyDescent="0.4">
      <c r="B13" t="s">
        <v>267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5" t="s">
        <v>55</v>
      </c>
      <c r="B1" s="15"/>
      <c r="C1" s="15"/>
      <c r="D1" s="15"/>
      <c r="E1" s="15"/>
      <c r="F1" s="15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3" t="s">
        <v>74</v>
      </c>
      <c r="I3" s="23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4">
      <c r="A19" s="22" t="s">
        <v>73</v>
      </c>
      <c r="B19" s="22"/>
      <c r="C19" s="22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user" comment="만든 사람 user 날짜 2025-03-14">
      <inputCells r="I5" val="1200" numFmtId="41"/>
      <inputCells r="I6" val="1700" numFmtId="41"/>
      <inputCells r="I7" val="800" numFmtId="41"/>
    </scenario>
    <scenario name="납품단가인하" locked="1" count="3" user="user" comment="만든 사람 user 날짜 2025-03-14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O11" sqref="O11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4" t="s">
        <v>76</v>
      </c>
      <c r="B1" s="24"/>
      <c r="C1" s="24"/>
      <c r="D1" s="24"/>
      <c r="E1" s="24"/>
      <c r="G1" s="24" t="s">
        <v>92</v>
      </c>
      <c r="H1" s="24"/>
      <c r="I1" s="24"/>
      <c r="J1" s="24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27">
        <v>1250</v>
      </c>
      <c r="I3" s="27">
        <v>3000</v>
      </c>
      <c r="J3" s="27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27">
        <v>990</v>
      </c>
      <c r="I4" s="27">
        <v>1800</v>
      </c>
      <c r="J4" s="27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27">
        <v>1350</v>
      </c>
      <c r="I5" s="27">
        <v>3300</v>
      </c>
      <c r="J5" s="27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27">
        <v>920</v>
      </c>
      <c r="I6" s="27">
        <v>2400</v>
      </c>
      <c r="J6" s="27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27">
        <v>1250</v>
      </c>
      <c r="I7" s="27">
        <v>2250</v>
      </c>
      <c r="J7" s="27">
        <v>937500</v>
      </c>
    </row>
    <row r="9" spans="1:10" x14ac:dyDescent="0.4">
      <c r="A9" s="24" t="s">
        <v>87</v>
      </c>
      <c r="B9" s="24"/>
      <c r="C9" s="24"/>
      <c r="D9" s="24"/>
      <c r="E9" s="24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4" t="s">
        <v>88</v>
      </c>
      <c r="B17" s="24"/>
      <c r="C17" s="24"/>
      <c r="D17" s="24"/>
      <c r="E17" s="24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K12" sqref="K12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5" t="s">
        <v>178</v>
      </c>
      <c r="B1" s="15"/>
      <c r="C1" s="15"/>
      <c r="D1" s="15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11">
        <v>2004.0160000000001</v>
      </c>
      <c r="C4" s="11">
        <v>1880.616</v>
      </c>
      <c r="D4" s="11">
        <v>2161.9679999999998</v>
      </c>
    </row>
    <row r="5" spans="1:4" x14ac:dyDescent="0.4">
      <c r="A5" s="6" t="s">
        <v>185</v>
      </c>
      <c r="B5" s="11">
        <v>1947.252</v>
      </c>
      <c r="C5" s="11">
        <v>1852.2339999999999</v>
      </c>
      <c r="D5" s="11">
        <v>2026.2280000000001</v>
      </c>
    </row>
    <row r="6" spans="1:4" x14ac:dyDescent="0.4">
      <c r="A6" s="6" t="s">
        <v>186</v>
      </c>
      <c r="B6" s="11">
        <v>1879.3820000000001</v>
      </c>
      <c r="C6" s="11">
        <v>2041.0360000000001</v>
      </c>
      <c r="D6" s="11">
        <v>1996.6120000000001</v>
      </c>
    </row>
    <row r="7" spans="1:4" x14ac:dyDescent="0.4">
      <c r="A7" s="6" t="s">
        <v>187</v>
      </c>
      <c r="B7" s="11">
        <v>1987.9739999999999</v>
      </c>
      <c r="C7" s="11">
        <v>1880.616</v>
      </c>
      <c r="D7" s="11">
        <v>2016.356</v>
      </c>
    </row>
    <row r="8" spans="1:4" x14ac:dyDescent="0.4">
      <c r="A8" s="6" t="s">
        <v>188</v>
      </c>
      <c r="B8" s="11">
        <v>1868.2760000000001</v>
      </c>
      <c r="C8" s="11">
        <v>1938.614</v>
      </c>
      <c r="D8" s="11">
        <v>1885.5519999999999</v>
      </c>
    </row>
    <row r="9" spans="1:4" x14ac:dyDescent="0.4">
      <c r="A9" s="6" t="s">
        <v>189</v>
      </c>
      <c r="B9" s="11">
        <v>1762.152</v>
      </c>
      <c r="C9" s="11">
        <v>1709.09</v>
      </c>
      <c r="D9" s="11">
        <v>1726.366</v>
      </c>
    </row>
    <row r="10" spans="1:4" x14ac:dyDescent="0.4">
      <c r="A10" s="6" t="s">
        <v>190</v>
      </c>
      <c r="B10" s="11">
        <v>1890.4880000000001</v>
      </c>
      <c r="C10" s="11">
        <v>1828.788</v>
      </c>
      <c r="D10" s="11">
        <v>1871.9780000000001</v>
      </c>
    </row>
    <row r="11" spans="1:4" x14ac:dyDescent="0.4">
      <c r="A11" s="6" t="s">
        <v>191</v>
      </c>
      <c r="B11" s="11"/>
      <c r="C11" s="11"/>
      <c r="D11" s="11"/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3" workbookViewId="0">
      <selection activeCell="N17" sqref="N17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5" t="s">
        <v>192</v>
      </c>
      <c r="B1" s="15"/>
      <c r="C1" s="15"/>
      <c r="D1" s="15"/>
      <c r="E1" s="15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2">
        <v>50000</v>
      </c>
      <c r="C4" s="6">
        <v>30</v>
      </c>
      <c r="D4" s="12">
        <f>B4*C4*15%</f>
        <v>225000</v>
      </c>
      <c r="E4" s="12">
        <f>B4*C4</f>
        <v>1500000</v>
      </c>
    </row>
    <row r="5" spans="1:5" x14ac:dyDescent="0.4">
      <c r="A5" s="6" t="s">
        <v>199</v>
      </c>
      <c r="B5" s="12">
        <v>80000</v>
      </c>
      <c r="C5" s="6">
        <v>56</v>
      </c>
      <c r="D5" s="12">
        <f>B5*C5*20%</f>
        <v>896000</v>
      </c>
      <c r="E5" s="12">
        <f>B5*C5</f>
        <v>4480000</v>
      </c>
    </row>
    <row r="6" spans="1:5" x14ac:dyDescent="0.4">
      <c r="A6" s="6" t="s">
        <v>200</v>
      </c>
      <c r="B6" s="12">
        <v>45000</v>
      </c>
      <c r="C6" s="6">
        <v>25</v>
      </c>
      <c r="D6" s="12">
        <f>B6*C6*12%</f>
        <v>135000</v>
      </c>
      <c r="E6" s="12">
        <f>B6*C6</f>
        <v>1125000</v>
      </c>
    </row>
    <row r="7" spans="1:5" x14ac:dyDescent="0.4">
      <c r="A7" s="6" t="s">
        <v>201</v>
      </c>
      <c r="B7" s="12">
        <v>100000</v>
      </c>
      <c r="C7" s="6">
        <v>20</v>
      </c>
      <c r="D7" s="12">
        <f>B7*C7*10%</f>
        <v>200000</v>
      </c>
      <c r="E7" s="12">
        <f>B7*C7</f>
        <v>2000000</v>
      </c>
    </row>
    <row r="8" spans="1:5" x14ac:dyDescent="0.4">
      <c r="A8" s="6" t="s">
        <v>202</v>
      </c>
      <c r="B8" s="12">
        <v>40000</v>
      </c>
      <c r="C8" s="6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7</vt:i4>
      </vt:variant>
    </vt:vector>
  </HeadingPairs>
  <TitlesOfParts>
    <vt:vector size="16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2025-03-14T09:11:14Z</dcterms:modified>
</cp:coreProperties>
</file>