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jjo1\Desktop\시나공 기출 자동채점\"/>
    </mc:Choice>
  </mc:AlternateContent>
  <xr:revisionPtr revIDLastSave="0" documentId="13_ncr:1_{642D8450-6BFD-4AA2-93DA-925B007D098E}" xr6:coauthVersionLast="47" xr6:coauthVersionMax="47" xr10:uidLastSave="{00000000-0000-0000-0000-000000000000}"/>
  <bookViews>
    <workbookView xWindow="-108" yWindow="-108" windowWidth="23256" windowHeight="12456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D4" i="4"/>
  <c r="D5" i="4"/>
  <c r="D6" i="4"/>
  <c r="D7" i="4"/>
  <c r="D8" i="4"/>
  <c r="D9" i="4"/>
  <c r="D10" i="4"/>
  <c r="D11" i="4"/>
  <c r="D12" i="4"/>
  <c r="D3" i="4"/>
  <c r="I12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D9" i="5"/>
  <c r="D23" i="5" s="1"/>
  <c r="C9" i="5"/>
  <c r="C23" i="5" s="1"/>
  <c r="I10" i="4"/>
  <c r="I11" i="4"/>
  <c r="I9" i="4"/>
  <c r="I7" i="4"/>
  <c r="I8" i="4"/>
  <c r="I6" i="4"/>
  <c r="I4" i="4"/>
  <c r="I5" i="4"/>
  <c r="I3" i="4"/>
  <c r="E23" i="5" l="1"/>
  <c r="B4" i="6"/>
  <c r="B7" i="6" s="1"/>
  <c r="B11" i="6" s="1"/>
  <c r="F7" i="5" l="1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8" i="5" l="1"/>
  <c r="F22" i="5" s="1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<sst xmlns="http://schemas.openxmlformats.org/spreadsheetml/2006/main" count="326" uniqueCount="243">
  <si>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</si>
  <si>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</si>
  <si>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</si>
  <si>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</si>
  <si>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</si>
  <si>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</si>
  <si>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</si>
  <si>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</si>
  <si>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</si>
  <si>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</si>
  <si>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</si>
  <si>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</si>
  <si>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</si>
  <si>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</si>
  <si>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</si>
  <si>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</si>
  <si>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</si>
  <si>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</si>
  <si>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</si>
  <si>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</si>
  <si>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</si>
  <si>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</si>
  <si>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</si>
  <si>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</si>
  <si>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</si>
  <si>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</si>
  <si>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</si>
  <si>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</si>
  <si>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</si>
  <si>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</si>
  <si>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</si>
  <si>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</si>
  <si>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</si>
  <si>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</si>
  <si>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</si>
  <si>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</si>
  <si>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</si>
  <si>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</si>
  <si>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</si>
  <si>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</si>
  <si>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</si>
  <si>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</si>
  <si>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</si>
  <si>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</si>
  <si>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</si>
  <si>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</si>
  <si>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</si>
  <si>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</si>
  <si>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</si>
  <si>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</si>
  <si>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</si>
  <si>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</si>
  <si>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</si>
  <si>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</si>
  <si>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</si>
  <si>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</si>
  <si>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</si>
  <si>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</si>
  <si>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</si>
  <si>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</si>
  <si>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</si>
  <si>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</si>
  <si>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</si>
  <si>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</si>
  <si>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</si>
  <si>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</si>
  <si>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</si>
  <si>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</si>
  <si>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</si>
  <si>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</si>
  <si>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</si>
  <si>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</si>
  <si>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</si>
  <si>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</si>
  <si>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</si>
  <si>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</si>
  <si>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</si>
  <si>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</si>
  <si>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</si>
  <si>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</si>
  <si>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</si>
  <si>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</si>
  <si>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</si>
  <si>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</si>
  <si>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</si>
  <si>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</si>
  <si>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</si>
  <si>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</si>
  <si>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</si>
  <si>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</si>
  <si>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</si>
  <si>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</si>
  <si>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</si>
  <si>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</si>
  <si>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</si>
  <si>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</si>
  <si>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</si>
  <si>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</si>
  <si>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</si>
  <si>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</si>
  <si>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</si>
  <si>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</si>
  <si>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</si>
  <si>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</si>
  <si>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</si>
  <si>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</si>
  <si>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</si>
  <si>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</si>
  <si>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</si>
  <si>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</si>
  <si>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</si>
  <si>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</si>
  <si>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</si>
  <si>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</si>
  <si>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</si>
  <si>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</si>
  <si>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</si>
  <si>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</si>
  <si>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</si>
  <si>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</si>
  <si>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</si>
  <si>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</si>
  <si>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</si>
  <si>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</si>
  <si>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</si>
  <si>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</si>
  <si>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</si>
  <si>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</si>
  <si>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</si>
  <si>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</si>
  <si>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</si>
  <si>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</si>
  <si>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</si>
  <si>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</si>
  <si>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</si>
  <si>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</si>
  <si>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</si>
  <si>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</si>
  <si>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</si>
  <si>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</si>
  <si>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</si>
  <si>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</si>
  <si>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</si>
  <si>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</si>
  <si>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</si>
  <si>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</si>
  <si>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</si>
  <si>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</si>
  <si>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</si>
  <si>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</si>
  <si>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</si>
  <si>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</si>
  <si>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</si>
  <si>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</si>
  <si>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</si>
  <si>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</si>
  <si>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</si>
  <si>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</si>
  <si>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</si>
  <si>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</si>
  <si>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</si>
  <si>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</si>
  <si>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</si>
  <si>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</si>
  <si>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</si>
  <si>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</si>
  <si>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</si>
  <si>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</si>
  <si>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</si>
  <si>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</si>
  <si>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</si>
  <si>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</si>
  <si>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</si>
  <si>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</si>
  <si>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</si>
  <si>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</si>
  <si>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</si>
  <si>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</si>
  <si>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</si>
  <si>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</si>
  <si>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</si>
  <si>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</si>
  <si>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</si>
  <si>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</si>
  <si>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</si>
  <si>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</si>
  <si>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</si>
  <si>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</si>
  <si>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</si>
  <si>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</si>
  <si>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</si>
  <si>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</si>
  <si>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</si>
  <si>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</si>
  <si>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</si>
  <si>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</si>
  <si>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</si>
  <si>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</si>
  <si>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</si>
  <si>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</si>
  <si>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</si>
  <si>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</si>
  <si>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</si>
  <si>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</si>
  <si>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</si>
  <si>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</si>
  <si>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</si>
  <si>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</si>
  <si>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</si>
  <si>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</si>
  <si>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강좌명</t>
    <phoneticPr fontId="1" type="noConversion"/>
  </si>
  <si>
    <t>강사명</t>
    <phoneticPr fontId="1" type="noConversion"/>
  </si>
  <si>
    <t>신청인원</t>
    <phoneticPr fontId="1" type="noConversion"/>
  </si>
  <si>
    <t>수강료</t>
    <phoneticPr fontId="1" type="noConversion"/>
  </si>
  <si>
    <t>수강일수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</si>
  <si>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</si>
  <si>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</si>
  <si>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</si>
  <si>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</si>
  <si>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</si>
  <si>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</si>
  <si>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</si>
  <si>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</si>
  <si>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</si>
  <si>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</si>
  <si>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</si>
  <si>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</si>
  <si>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웹퍼블리셔</t>
    <phoneticPr fontId="1" type="noConversion"/>
  </si>
  <si>
    <t>ai프로젝트</t>
    <phoneticPr fontId="1" type="noConversion"/>
  </si>
  <si>
    <t>프론트엔드개발</t>
    <phoneticPr fontId="1" type="noConversion"/>
  </si>
  <si>
    <t>네트워크보안</t>
    <phoneticPr fontId="1" type="noConversion"/>
  </si>
  <si>
    <t>빅데이터분석</t>
    <phoneticPr fontId="1" type="noConversion"/>
  </si>
  <si>
    <t>코딩(python)</t>
    <phoneticPr fontId="1" type="noConversion"/>
  </si>
  <si>
    <t>&gt;1200</t>
    <phoneticPr fontId="1" type="noConversion"/>
  </si>
  <si>
    <t>&lt;25000000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</si>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</sst>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1" formatCode="#,##0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81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3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E7-49F1-818F-726B149B5015}"/>
            </c:ext>
          </c:extLst>
        </c:ser>
        <c:ser>
          <c:idx val="4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7EE7-49F1-818F-726B149B5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06370111-628B-4F33-B7A8-8C6213E7205C}"/>
            </a:ext>
          </a:extLst>
        </xdr:cNvPr>
        <xdr:cNvSpPr/>
      </xdr:nvSpPr>
      <xdr:spPr>
        <a:xfrm>
          <a:off x="2011680" y="2476500"/>
          <a:ext cx="1005840" cy="441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C18588-E7F4-44A4-A773-A3B55E4A7D0C}" name="표1" displayName="표1" ref="A3:F23" totalsRowShown="0" headerRowDxfId="0" dataDxfId="1" headerRowBorderDxfId="8" tableBorderDxfId="9" dataCellStyle="쉼표 [0]">
  <autoFilter ref="A3:F23" xr:uid="{8AC18588-E7F4-44A4-A773-A3B55E4A7D0C}"/>
  <tableColumns count="6">
    <tableColumn id="1" xr3:uid="{8460FB73-9E68-4B5D-AFB3-24FA969C480C}" name="사원명" dataDxfId="7"/>
    <tableColumn id="2" xr3:uid="{5F265B4D-C042-48D6-AD5E-44D6633F127A}" name="부서" dataDxfId="6"/>
    <tableColumn id="3" xr3:uid="{426A2D75-F660-47B6-80F0-54A0FB77A636}" name="1월" dataDxfId="5" dataCellStyle="쉼표 [0]"/>
    <tableColumn id="4" xr3:uid="{F7A41BC3-4065-4B3D-A8E2-816C6D214CC0}" name="2월" dataDxfId="4" dataCellStyle="쉼표 [0]"/>
    <tableColumn id="5" xr3:uid="{B76D2A68-E1F6-405B-8C4D-25B6747A59CA}" name="3월" dataDxfId="3" dataCellStyle="쉼표 [0]"/>
    <tableColumn id="6" xr3:uid="{D2F28EE5-0270-4DEA-80B6-5EE8C8CD8270}" name="총계" dataDxfId="2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tabSelected="1" workbookViewId="0">
      <selection activeCell="B4" sqref="B4"/>
    </sheetView>
  </sheetViews>
  <sheetFormatPr defaultRowHeight="17.399999999999999" x14ac:dyDescent="0.4"/>
  <cols>
    <col min="2" max="2" width="14.29687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209</v>
      </c>
      <c r="B3" s="1" t="s">
        <v>210</v>
      </c>
      <c r="C3" s="1" t="s">
        <v>211</v>
      </c>
      <c r="D3" s="1" t="s">
        <v>214</v>
      </c>
      <c r="E3" s="1" t="s">
        <v>212</v>
      </c>
      <c r="F3" s="1" t="s">
        <v>213</v>
      </c>
    </row>
    <row r="4" spans="1:6" x14ac:dyDescent="0.4">
      <c r="A4" s="1" t="s">
        <v>221</v>
      </c>
      <c r="B4" s="1" t="s">
        <v>232</v>
      </c>
      <c r="C4" s="1" t="s">
        <v>215</v>
      </c>
      <c r="D4" s="1">
        <v>30</v>
      </c>
      <c r="E4" s="1">
        <v>24</v>
      </c>
      <c r="F4" s="33">
        <v>125000</v>
      </c>
    </row>
    <row r="5" spans="1:6" x14ac:dyDescent="0.4">
      <c r="A5" s="1" t="s">
        <v>222</v>
      </c>
      <c r="B5" s="1" t="s">
        <v>231</v>
      </c>
      <c r="C5" s="1" t="s">
        <v>216</v>
      </c>
      <c r="D5" s="1">
        <v>45</v>
      </c>
      <c r="E5" s="1">
        <v>18</v>
      </c>
      <c r="F5" s="33">
        <v>180000</v>
      </c>
    </row>
    <row r="6" spans="1:6" x14ac:dyDescent="0.4">
      <c r="A6" s="1" t="s">
        <v>223</v>
      </c>
      <c r="B6" s="1" t="s">
        <v>230</v>
      </c>
      <c r="C6" s="1" t="s">
        <v>217</v>
      </c>
      <c r="D6" s="1">
        <v>35</v>
      </c>
      <c r="E6" s="1">
        <v>26</v>
      </c>
      <c r="F6" s="33">
        <v>164000</v>
      </c>
    </row>
    <row r="7" spans="1:6" x14ac:dyDescent="0.4">
      <c r="A7" s="1" t="s">
        <v>224</v>
      </c>
      <c r="B7" s="1" t="s">
        <v>229</v>
      </c>
      <c r="C7" s="1" t="s">
        <v>218</v>
      </c>
      <c r="D7" s="1">
        <v>40</v>
      </c>
      <c r="E7" s="1">
        <v>25</v>
      </c>
      <c r="F7" s="33">
        <v>150000</v>
      </c>
    </row>
    <row r="8" spans="1:6" x14ac:dyDescent="0.4">
      <c r="A8" s="1" t="s">
        <v>225</v>
      </c>
      <c r="B8" s="1" t="s">
        <v>228</v>
      </c>
      <c r="C8" s="1" t="s">
        <v>219</v>
      </c>
      <c r="D8" s="1">
        <v>30</v>
      </c>
      <c r="E8" s="1">
        <v>22</v>
      </c>
      <c r="F8" s="33">
        <v>160000</v>
      </c>
    </row>
    <row r="9" spans="1:6" x14ac:dyDescent="0.4">
      <c r="A9" s="1" t="s">
        <v>226</v>
      </c>
      <c r="B9" s="1" t="s">
        <v>227</v>
      </c>
      <c r="C9" s="1" t="s">
        <v>220</v>
      </c>
      <c r="D9" s="1">
        <v>35</v>
      </c>
      <c r="E9" s="1">
        <v>28</v>
      </c>
      <c r="F9" s="33">
        <v>176000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A3" sqref="A3:G3"/>
    </sheetView>
  </sheetViews>
  <sheetFormatPr defaultRowHeight="17.399999999999999" x14ac:dyDescent="0.4"/>
  <cols>
    <col min="2" max="2" width="14.296875" bestFit="1" customWidth="1"/>
    <col min="3" max="3" width="10.8984375" bestFit="1" customWidth="1"/>
    <col min="7" max="7" width="12.19921875" bestFit="1" customWidth="1"/>
  </cols>
  <sheetData>
    <row r="1" spans="1:7" ht="22.2" x14ac:dyDescent="0.4">
      <c r="A1" s="34" t="s">
        <v>1</v>
      </c>
      <c r="B1" s="34"/>
      <c r="C1" s="34"/>
      <c r="D1" s="34"/>
      <c r="E1" s="34"/>
      <c r="F1" s="34"/>
      <c r="G1" s="34"/>
    </row>
    <row r="3" spans="1:7" ht="18" thickBot="1" x14ac:dyDescent="0.45">
      <c r="A3" s="42" t="s">
        <v>6</v>
      </c>
      <c r="B3" s="42" t="s">
        <v>2</v>
      </c>
      <c r="C3" s="42" t="s">
        <v>27</v>
      </c>
      <c r="D3" s="42" t="s">
        <v>7</v>
      </c>
      <c r="E3" s="42" t="s">
        <v>3</v>
      </c>
      <c r="F3" s="42" t="s">
        <v>4</v>
      </c>
      <c r="G3" s="42" t="s">
        <v>5</v>
      </c>
    </row>
    <row r="4" spans="1:7" ht="18" thickTop="1" x14ac:dyDescent="0.4">
      <c r="A4" s="37" t="s">
        <v>8</v>
      </c>
      <c r="B4" s="38" t="s">
        <v>11</v>
      </c>
      <c r="C4" s="39">
        <v>45783</v>
      </c>
      <c r="D4" s="38" t="s">
        <v>19</v>
      </c>
      <c r="E4" s="40">
        <v>11500</v>
      </c>
      <c r="F4" s="41">
        <v>1382</v>
      </c>
      <c r="G4" s="40">
        <f t="shared" ref="G4:G9" si="0">E4*F4</f>
        <v>15893000</v>
      </c>
    </row>
    <row r="5" spans="1:7" x14ac:dyDescent="0.4">
      <c r="A5" s="35"/>
      <c r="B5" s="2" t="s">
        <v>13</v>
      </c>
      <c r="C5" s="3">
        <v>45945</v>
      </c>
      <c r="D5" s="2" t="s">
        <v>21</v>
      </c>
      <c r="E5" s="36">
        <v>14200</v>
      </c>
      <c r="F5" s="7">
        <v>1237</v>
      </c>
      <c r="G5" s="36">
        <f t="shared" si="0"/>
        <v>17565400</v>
      </c>
    </row>
    <row r="6" spans="1:7" x14ac:dyDescent="0.4">
      <c r="A6" s="35"/>
      <c r="B6" s="2" t="s">
        <v>12</v>
      </c>
      <c r="C6" s="3">
        <v>45924</v>
      </c>
      <c r="D6" s="2" t="s">
        <v>22</v>
      </c>
      <c r="E6" s="36">
        <v>9500</v>
      </c>
      <c r="F6" s="7">
        <v>1186</v>
      </c>
      <c r="G6" s="36">
        <f t="shared" si="0"/>
        <v>11267000</v>
      </c>
    </row>
    <row r="7" spans="1:7" x14ac:dyDescent="0.4">
      <c r="A7" s="35"/>
      <c r="B7" s="2" t="s">
        <v>14</v>
      </c>
      <c r="C7" s="3">
        <v>45752</v>
      </c>
      <c r="D7" s="2" t="s">
        <v>24</v>
      </c>
      <c r="E7" s="36">
        <v>11300</v>
      </c>
      <c r="F7" s="7">
        <v>1562</v>
      </c>
      <c r="G7" s="36">
        <f t="shared" si="0"/>
        <v>17650600</v>
      </c>
    </row>
    <row r="8" spans="1:7" x14ac:dyDescent="0.4">
      <c r="A8" s="35"/>
      <c r="B8" s="2" t="s">
        <v>18</v>
      </c>
      <c r="C8" s="3">
        <v>45856</v>
      </c>
      <c r="D8" s="2" t="s">
        <v>26</v>
      </c>
      <c r="E8" s="36">
        <v>12400</v>
      </c>
      <c r="F8" s="7">
        <v>1739</v>
      </c>
      <c r="G8" s="36">
        <f t="shared" si="0"/>
        <v>21563600</v>
      </c>
    </row>
    <row r="9" spans="1:7" x14ac:dyDescent="0.4">
      <c r="A9" s="35" t="s">
        <v>9</v>
      </c>
      <c r="B9" s="2" t="s">
        <v>28</v>
      </c>
      <c r="C9" s="3">
        <v>45907</v>
      </c>
      <c r="D9" s="2" t="s">
        <v>29</v>
      </c>
      <c r="E9" s="36">
        <v>15000</v>
      </c>
      <c r="F9" s="7">
        <v>1503</v>
      </c>
      <c r="G9" s="36">
        <f t="shared" si="0"/>
        <v>22545000</v>
      </c>
    </row>
    <row r="10" spans="1:7" x14ac:dyDescent="0.4">
      <c r="A10" s="35"/>
      <c r="B10" s="2" t="s">
        <v>16</v>
      </c>
      <c r="C10" s="3">
        <v>45737</v>
      </c>
      <c r="D10" s="2" t="s">
        <v>20</v>
      </c>
      <c r="E10" s="36">
        <v>12300</v>
      </c>
      <c r="F10" s="7">
        <v>1495</v>
      </c>
      <c r="G10" s="36">
        <f t="shared" ref="G10:G12" si="1">E10*F10</f>
        <v>18388500</v>
      </c>
    </row>
    <row r="11" spans="1:7" x14ac:dyDescent="0.4">
      <c r="A11" s="35" t="s">
        <v>10</v>
      </c>
      <c r="B11" s="2" t="s">
        <v>15</v>
      </c>
      <c r="C11" s="3">
        <v>45838</v>
      </c>
      <c r="D11" s="2" t="s">
        <v>23</v>
      </c>
      <c r="E11" s="36">
        <v>10600</v>
      </c>
      <c r="F11" s="7">
        <v>1684</v>
      </c>
      <c r="G11" s="36">
        <f t="shared" si="1"/>
        <v>17850400</v>
      </c>
    </row>
    <row r="12" spans="1:7" x14ac:dyDescent="0.4">
      <c r="A12" s="35"/>
      <c r="B12" s="2" t="s">
        <v>17</v>
      </c>
      <c r="C12" s="3">
        <v>45799</v>
      </c>
      <c r="D12" s="2" t="s">
        <v>25</v>
      </c>
      <c r="E12" s="36">
        <v>13500</v>
      </c>
      <c r="F12" s="7">
        <v>1337</v>
      </c>
      <c r="G12" s="36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topLeftCell="A15" workbookViewId="0">
      <selection activeCell="E33" sqref="E33"/>
    </sheetView>
  </sheetViews>
  <sheetFormatPr defaultRowHeight="17.399999999999999" x14ac:dyDescent="0.4"/>
  <cols>
    <col min="1" max="1" width="11.09765625" customWidth="1"/>
    <col min="2" max="2" width="10.59765625" customWidth="1"/>
    <col min="3" max="3" width="11.59765625" customWidth="1"/>
    <col min="4" max="6" width="12.09765625" customWidth="1"/>
  </cols>
  <sheetData>
    <row r="1" spans="1:6" ht="21" x14ac:dyDescent="0.4">
      <c r="A1" s="21" t="s">
        <v>50</v>
      </c>
      <c r="B1" s="21"/>
      <c r="C1" s="21"/>
      <c r="D1" s="21"/>
      <c r="E1" s="21"/>
      <c r="F1" s="21"/>
    </row>
    <row r="3" spans="1:6" x14ac:dyDescent="0.4">
      <c r="A3" s="2" t="s">
        <v>35</v>
      </c>
      <c r="B3" s="2" t="s">
        <v>33</v>
      </c>
      <c r="C3" s="2" t="s">
        <v>30</v>
      </c>
      <c r="D3" s="2" t="s">
        <v>31</v>
      </c>
      <c r="E3" s="2" t="s">
        <v>32</v>
      </c>
      <c r="F3" s="2" t="s">
        <v>34</v>
      </c>
    </row>
    <row r="4" spans="1:6" x14ac:dyDescent="0.4">
      <c r="A4" s="3">
        <v>45415</v>
      </c>
      <c r="B4" s="2" t="s">
        <v>36</v>
      </c>
      <c r="C4" s="2" t="s">
        <v>43</v>
      </c>
      <c r="D4" s="4">
        <v>37500</v>
      </c>
      <c r="E4" s="4">
        <v>900</v>
      </c>
      <c r="F4" s="4">
        <f>D4*E4</f>
        <v>33750000</v>
      </c>
    </row>
    <row r="5" spans="1:6" x14ac:dyDescent="0.4">
      <c r="A5" s="3">
        <v>45415</v>
      </c>
      <c r="B5" s="2" t="s">
        <v>37</v>
      </c>
      <c r="C5" s="2" t="s">
        <v>44</v>
      </c>
      <c r="D5" s="4">
        <v>29400</v>
      </c>
      <c r="E5" s="4">
        <v>1000</v>
      </c>
      <c r="F5" s="4">
        <f t="shared" ref="F5:F16" si="0">D5*E5</f>
        <v>29400000</v>
      </c>
    </row>
    <row r="6" spans="1:6" x14ac:dyDescent="0.4">
      <c r="A6" s="3">
        <v>45415</v>
      </c>
      <c r="B6" s="2" t="s">
        <v>38</v>
      </c>
      <c r="C6" s="2" t="s">
        <v>45</v>
      </c>
      <c r="D6" s="4">
        <v>23100</v>
      </c>
      <c r="E6" s="4">
        <v>1100</v>
      </c>
      <c r="F6" s="4">
        <f t="shared" si="0"/>
        <v>25410000</v>
      </c>
    </row>
    <row r="7" spans="1:6" x14ac:dyDescent="0.4">
      <c r="A7" s="3">
        <v>45415</v>
      </c>
      <c r="B7" s="2" t="s">
        <v>41</v>
      </c>
      <c r="C7" s="2" t="s">
        <v>46</v>
      </c>
      <c r="D7" s="4">
        <v>30600</v>
      </c>
      <c r="E7" s="4">
        <v>950</v>
      </c>
      <c r="F7" s="4">
        <f t="shared" si="0"/>
        <v>29070000</v>
      </c>
    </row>
    <row r="8" spans="1:6" x14ac:dyDescent="0.4">
      <c r="A8" s="3">
        <v>45420</v>
      </c>
      <c r="B8" s="2" t="s">
        <v>40</v>
      </c>
      <c r="C8" s="2" t="s">
        <v>47</v>
      </c>
      <c r="D8" s="4">
        <v>27600</v>
      </c>
      <c r="E8" s="4">
        <v>900</v>
      </c>
      <c r="F8" s="4">
        <f t="shared" si="0"/>
        <v>24840000</v>
      </c>
    </row>
    <row r="9" spans="1:6" x14ac:dyDescent="0.4">
      <c r="A9" s="3">
        <v>45420</v>
      </c>
      <c r="B9" s="2" t="s">
        <v>39</v>
      </c>
      <c r="C9" s="2" t="s">
        <v>48</v>
      </c>
      <c r="D9" s="4">
        <v>32500</v>
      </c>
      <c r="E9" s="4">
        <v>1100</v>
      </c>
      <c r="F9" s="4">
        <f t="shared" si="0"/>
        <v>35750000</v>
      </c>
    </row>
    <row r="10" spans="1:6" x14ac:dyDescent="0.4">
      <c r="A10" s="3">
        <v>45420</v>
      </c>
      <c r="B10" s="2" t="s">
        <v>42</v>
      </c>
      <c r="C10" s="2" t="s">
        <v>49</v>
      </c>
      <c r="D10" s="4">
        <v>28800</v>
      </c>
      <c r="E10" s="4">
        <v>1500</v>
      </c>
      <c r="F10" s="4">
        <f t="shared" si="0"/>
        <v>43200000</v>
      </c>
    </row>
    <row r="11" spans="1:6" x14ac:dyDescent="0.4">
      <c r="A11" s="3">
        <v>45422</v>
      </c>
      <c r="B11" s="2" t="s">
        <v>36</v>
      </c>
      <c r="C11" s="2" t="s">
        <v>43</v>
      </c>
      <c r="D11" s="4">
        <v>37500</v>
      </c>
      <c r="E11" s="4">
        <v>1200</v>
      </c>
      <c r="F11" s="4">
        <f t="shared" si="0"/>
        <v>45000000</v>
      </c>
    </row>
    <row r="12" spans="1:6" x14ac:dyDescent="0.4">
      <c r="A12" s="3">
        <v>45422</v>
      </c>
      <c r="B12" s="2" t="s">
        <v>41</v>
      </c>
      <c r="C12" s="2" t="s">
        <v>46</v>
      </c>
      <c r="D12" s="4">
        <v>30600</v>
      </c>
      <c r="E12" s="4">
        <v>800</v>
      </c>
      <c r="F12" s="4">
        <f t="shared" si="0"/>
        <v>24480000</v>
      </c>
    </row>
    <row r="13" spans="1:6" x14ac:dyDescent="0.4">
      <c r="A13" s="3">
        <v>45426</v>
      </c>
      <c r="B13" s="2" t="s">
        <v>39</v>
      </c>
      <c r="C13" s="2" t="s">
        <v>48</v>
      </c>
      <c r="D13" s="4">
        <v>32500</v>
      </c>
      <c r="E13" s="4">
        <v>1250</v>
      </c>
      <c r="F13" s="4">
        <f t="shared" si="0"/>
        <v>40625000</v>
      </c>
    </row>
    <row r="14" spans="1:6" x14ac:dyDescent="0.4">
      <c r="A14" s="3">
        <v>45426</v>
      </c>
      <c r="B14" s="2" t="s">
        <v>37</v>
      </c>
      <c r="C14" s="2" t="s">
        <v>44</v>
      </c>
      <c r="D14" s="4">
        <v>29400</v>
      </c>
      <c r="E14" s="4">
        <v>900</v>
      </c>
      <c r="F14" s="4">
        <f t="shared" si="0"/>
        <v>26460000</v>
      </c>
    </row>
    <row r="15" spans="1:6" x14ac:dyDescent="0.4">
      <c r="A15" s="3">
        <v>45426</v>
      </c>
      <c r="B15" s="2" t="s">
        <v>40</v>
      </c>
      <c r="C15" s="2" t="s">
        <v>47</v>
      </c>
      <c r="D15" s="4">
        <v>27600</v>
      </c>
      <c r="E15" s="4">
        <v>1000</v>
      </c>
      <c r="F15" s="4">
        <f t="shared" si="0"/>
        <v>27600000</v>
      </c>
    </row>
    <row r="16" spans="1:6" x14ac:dyDescent="0.4">
      <c r="A16" s="3">
        <v>45426</v>
      </c>
      <c r="B16" s="2" t="s">
        <v>38</v>
      </c>
      <c r="C16" s="2" t="s">
        <v>45</v>
      </c>
      <c r="D16" s="4">
        <v>23100</v>
      </c>
      <c r="E16" s="4">
        <v>1150</v>
      </c>
      <c r="F16" s="4">
        <f t="shared" si="0"/>
        <v>26565000</v>
      </c>
    </row>
    <row r="19" spans="1:6" x14ac:dyDescent="0.4">
      <c r="A19" s="1" t="s">
        <v>32</v>
      </c>
      <c r="B19" s="1" t="s">
        <v>34</v>
      </c>
      <c r="C19" s="1"/>
    </row>
    <row r="20" spans="1:6" x14ac:dyDescent="0.4">
      <c r="A20" s="1" t="s">
        <v>233</v>
      </c>
      <c r="B20" s="1"/>
      <c r="C20" s="1"/>
    </row>
    <row r="21" spans="1:6" x14ac:dyDescent="0.4">
      <c r="A21" s="1"/>
      <c r="B21" s="1" t="s">
        <v>234</v>
      </c>
      <c r="C21" s="1"/>
    </row>
    <row r="24" spans="1:6" x14ac:dyDescent="0.4">
      <c r="A24" s="1" t="s">
        <v>33</v>
      </c>
      <c r="B24" s="1" t="s">
        <v>31</v>
      </c>
      <c r="C24" s="1" t="s">
        <v>32</v>
      </c>
      <c r="D24" s="1" t="s">
        <v>34</v>
      </c>
      <c r="E24" s="1"/>
      <c r="F24" s="1"/>
    </row>
    <row r="25" spans="1:6" x14ac:dyDescent="0.4">
      <c r="A25" s="2" t="s">
        <v>40</v>
      </c>
      <c r="B25" s="4">
        <v>27600</v>
      </c>
      <c r="C25" s="4">
        <v>900</v>
      </c>
      <c r="D25" s="4">
        <v>24840000</v>
      </c>
    </row>
    <row r="26" spans="1:6" x14ac:dyDescent="0.4">
      <c r="A26" s="2" t="s">
        <v>42</v>
      </c>
      <c r="B26" s="4">
        <v>28800</v>
      </c>
      <c r="C26" s="4">
        <v>1500</v>
      </c>
      <c r="D26" s="4">
        <v>43200000</v>
      </c>
    </row>
    <row r="27" spans="1:6" x14ac:dyDescent="0.4">
      <c r="A27" s="2" t="s">
        <v>41</v>
      </c>
      <c r="B27" s="4">
        <v>30600</v>
      </c>
      <c r="C27" s="4">
        <v>800</v>
      </c>
      <c r="D27" s="4">
        <v>24480000</v>
      </c>
    </row>
    <row r="28" spans="1:6" x14ac:dyDescent="0.4">
      <c r="A28" s="2" t="s">
        <v>39</v>
      </c>
      <c r="B28" s="4">
        <v>32500</v>
      </c>
      <c r="C28" s="4">
        <v>1250</v>
      </c>
      <c r="D28" s="4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opLeftCell="A19" workbookViewId="0">
      <selection activeCell="H32" sqref="H32"/>
    </sheetView>
  </sheetViews>
  <sheetFormatPr defaultRowHeight="17.399999999999999" x14ac:dyDescent="0.4"/>
  <cols>
    <col min="1" max="1" width="8.69921875" customWidth="1"/>
    <col min="2" max="2" width="10.69921875" customWidth="1"/>
    <col min="4" max="4" width="10.8984375" bestFit="1" customWidth="1"/>
    <col min="5" max="5" width="10.3984375" bestFit="1" customWidth="1"/>
    <col min="9" max="9" width="11.69921875" bestFit="1" customWidth="1"/>
  </cols>
  <sheetData>
    <row r="1" spans="1:9" x14ac:dyDescent="0.4">
      <c r="A1" s="9" t="s">
        <v>110</v>
      </c>
      <c r="B1" s="10" t="s">
        <v>111</v>
      </c>
      <c r="F1" s="11" t="s">
        <v>114</v>
      </c>
      <c r="G1" s="12" t="s">
        <v>121</v>
      </c>
      <c r="H1" s="13"/>
      <c r="I1" s="14"/>
    </row>
    <row r="2" spans="1:9" x14ac:dyDescent="0.4">
      <c r="A2" s="2" t="s">
        <v>30</v>
      </c>
      <c r="B2" s="2" t="s">
        <v>136</v>
      </c>
      <c r="C2" s="2" t="s">
        <v>135</v>
      </c>
      <c r="D2" s="8" t="s">
        <v>134</v>
      </c>
      <c r="F2" s="15" t="s">
        <v>112</v>
      </c>
      <c r="G2" s="15" t="s">
        <v>52</v>
      </c>
      <c r="H2" s="15" t="s">
        <v>4</v>
      </c>
      <c r="I2" s="15" t="s">
        <v>5</v>
      </c>
    </row>
    <row r="3" spans="1:9" x14ac:dyDescent="0.4">
      <c r="A3" s="2" t="s">
        <v>133</v>
      </c>
      <c r="B3" s="3">
        <v>45338</v>
      </c>
      <c r="C3" s="2" t="s">
        <v>122</v>
      </c>
      <c r="D3" s="2" t="str">
        <f>IF(OR(MONTH(B3)=3,MONTH(B3)=5),"발송","")</f>
        <v/>
      </c>
      <c r="F3" s="16" t="s">
        <v>116</v>
      </c>
      <c r="G3" s="15" t="s">
        <v>70</v>
      </c>
      <c r="H3" s="15">
        <v>243</v>
      </c>
      <c r="I3" s="17">
        <f>H3*12500</f>
        <v>3037500</v>
      </c>
    </row>
    <row r="4" spans="1:9" x14ac:dyDescent="0.4">
      <c r="A4" s="2" t="s">
        <v>132</v>
      </c>
      <c r="B4" s="3">
        <v>45349</v>
      </c>
      <c r="C4" s="2" t="s">
        <v>126</v>
      </c>
      <c r="D4" s="2" t="str">
        <f t="shared" ref="D4:D12" si="0">IF(OR(MONTH(B4)=3,MONTH(B4)=5),"발송","")</f>
        <v/>
      </c>
      <c r="F4" s="16" t="s">
        <v>116</v>
      </c>
      <c r="G4" s="15" t="s">
        <v>117</v>
      </c>
      <c r="H4" s="15">
        <v>385</v>
      </c>
      <c r="I4" s="17">
        <f>H4*12500</f>
        <v>4812500</v>
      </c>
    </row>
    <row r="5" spans="1:9" x14ac:dyDescent="0.4">
      <c r="A5" s="2" t="s">
        <v>131</v>
      </c>
      <c r="B5" s="3">
        <v>45359</v>
      </c>
      <c r="C5" s="2" t="s">
        <v>124</v>
      </c>
      <c r="D5" s="2" t="str">
        <f t="shared" si="0"/>
        <v>발송</v>
      </c>
      <c r="F5" s="16" t="s">
        <v>116</v>
      </c>
      <c r="G5" s="15" t="s">
        <v>75</v>
      </c>
      <c r="H5" s="15">
        <v>196</v>
      </c>
      <c r="I5" s="17">
        <f>H5*12500</f>
        <v>2450000</v>
      </c>
    </row>
    <row r="6" spans="1:9" x14ac:dyDescent="0.4">
      <c r="A6" s="2" t="s">
        <v>130</v>
      </c>
      <c r="B6" s="3">
        <v>45373</v>
      </c>
      <c r="C6" s="2" t="s">
        <v>126</v>
      </c>
      <c r="D6" s="2" t="str">
        <f t="shared" si="0"/>
        <v>발송</v>
      </c>
      <c r="F6" s="16" t="s">
        <v>118</v>
      </c>
      <c r="G6" s="15" t="s">
        <v>70</v>
      </c>
      <c r="H6" s="15">
        <v>134</v>
      </c>
      <c r="I6" s="17">
        <f>H6*9500</f>
        <v>1273000</v>
      </c>
    </row>
    <row r="7" spans="1:9" x14ac:dyDescent="0.4">
      <c r="A7" s="2" t="s">
        <v>129</v>
      </c>
      <c r="B7" s="3">
        <v>45397</v>
      </c>
      <c r="C7" s="2" t="s">
        <v>124</v>
      </c>
      <c r="D7" s="2" t="str">
        <f t="shared" si="0"/>
        <v/>
      </c>
      <c r="F7" s="16" t="s">
        <v>118</v>
      </c>
      <c r="G7" s="15" t="s">
        <v>117</v>
      </c>
      <c r="H7" s="15">
        <v>310</v>
      </c>
      <c r="I7" s="17">
        <f>H7*9500</f>
        <v>2945000</v>
      </c>
    </row>
    <row r="8" spans="1:9" x14ac:dyDescent="0.4">
      <c r="A8" s="2" t="s">
        <v>128</v>
      </c>
      <c r="B8" s="3">
        <v>45406</v>
      </c>
      <c r="C8" s="2" t="s">
        <v>122</v>
      </c>
      <c r="D8" s="2" t="str">
        <f t="shared" si="0"/>
        <v/>
      </c>
      <c r="F8" s="16" t="s">
        <v>118</v>
      </c>
      <c r="G8" s="15" t="s">
        <v>75</v>
      </c>
      <c r="H8" s="15">
        <v>251</v>
      </c>
      <c r="I8" s="17">
        <f>H8*9500</f>
        <v>2384500</v>
      </c>
    </row>
    <row r="9" spans="1:9" x14ac:dyDescent="0.4">
      <c r="A9" s="2" t="s">
        <v>127</v>
      </c>
      <c r="B9" s="3">
        <v>45422</v>
      </c>
      <c r="C9" s="2" t="s">
        <v>126</v>
      </c>
      <c r="D9" s="2" t="str">
        <f t="shared" si="0"/>
        <v>발송</v>
      </c>
      <c r="F9" s="16" t="s">
        <v>119</v>
      </c>
      <c r="G9" s="15" t="s">
        <v>70</v>
      </c>
      <c r="H9" s="15">
        <v>89</v>
      </c>
      <c r="I9" s="17">
        <f>H9*85500</f>
        <v>7609500</v>
      </c>
    </row>
    <row r="10" spans="1:9" x14ac:dyDescent="0.4">
      <c r="A10" s="2" t="s">
        <v>125</v>
      </c>
      <c r="B10" s="3">
        <v>45442</v>
      </c>
      <c r="C10" s="2" t="s">
        <v>124</v>
      </c>
      <c r="D10" s="2" t="str">
        <f t="shared" si="0"/>
        <v>발송</v>
      </c>
      <c r="F10" s="16" t="s">
        <v>119</v>
      </c>
      <c r="G10" s="15" t="s">
        <v>117</v>
      </c>
      <c r="H10" s="15">
        <v>101</v>
      </c>
      <c r="I10" s="17">
        <f>H10*85500</f>
        <v>8635500</v>
      </c>
    </row>
    <row r="11" spans="1:9" x14ac:dyDescent="0.4">
      <c r="A11" s="2" t="s">
        <v>123</v>
      </c>
      <c r="B11" s="3">
        <v>45454</v>
      </c>
      <c r="C11" s="2" t="s">
        <v>122</v>
      </c>
      <c r="D11" s="2" t="str">
        <f t="shared" si="0"/>
        <v/>
      </c>
      <c r="F11" s="16" t="s">
        <v>119</v>
      </c>
      <c r="G11" s="15" t="s">
        <v>75</v>
      </c>
      <c r="H11" s="15">
        <v>67</v>
      </c>
      <c r="I11" s="17">
        <f>H11*85500</f>
        <v>5728500</v>
      </c>
    </row>
    <row r="12" spans="1:9" x14ac:dyDescent="0.4">
      <c r="A12" s="2" t="s">
        <v>137</v>
      </c>
      <c r="B12" s="3">
        <v>45471</v>
      </c>
      <c r="C12" s="2" t="s">
        <v>126</v>
      </c>
      <c r="D12" s="2" t="str">
        <f t="shared" si="0"/>
        <v/>
      </c>
      <c r="F12" s="22" t="s">
        <v>120</v>
      </c>
      <c r="G12" s="23"/>
      <c r="H12" s="24"/>
      <c r="I12" s="18">
        <f>SUMIF(G3:G11,"용산",H3:H11)/SUM(H3:H11)</f>
        <v>0.44819819819819817</v>
      </c>
    </row>
    <row r="14" spans="1:9" x14ac:dyDescent="0.4">
      <c r="A14" s="11" t="s">
        <v>115</v>
      </c>
      <c r="B14" s="12" t="s">
        <v>139</v>
      </c>
      <c r="G14" s="11" t="s">
        <v>138</v>
      </c>
      <c r="H14" s="12" t="s">
        <v>164</v>
      </c>
    </row>
    <row r="15" spans="1:9" x14ac:dyDescent="0.4">
      <c r="A15" s="2" t="s">
        <v>113</v>
      </c>
      <c r="B15" s="2" t="s">
        <v>141</v>
      </c>
      <c r="C15" s="2" t="s">
        <v>143</v>
      </c>
      <c r="D15" s="2" t="s">
        <v>142</v>
      </c>
      <c r="E15" s="8" t="s">
        <v>140</v>
      </c>
      <c r="G15" s="19" t="s">
        <v>81</v>
      </c>
      <c r="H15" s="19" t="s">
        <v>85</v>
      </c>
      <c r="I15" s="19" t="s">
        <v>165</v>
      </c>
    </row>
    <row r="16" spans="1:9" x14ac:dyDescent="0.4">
      <c r="A16" s="2" t="s">
        <v>154</v>
      </c>
      <c r="B16" s="3">
        <v>45390</v>
      </c>
      <c r="C16" s="2" t="s">
        <v>144</v>
      </c>
      <c r="D16" s="2">
        <v>4</v>
      </c>
      <c r="E16" s="2" t="str">
        <f>CHOOSE(MID(A16,4,1),"일반석","비지니스석","일등석")</f>
        <v>일반석</v>
      </c>
      <c r="G16" s="2" t="s">
        <v>169</v>
      </c>
      <c r="H16" s="2" t="s">
        <v>100</v>
      </c>
      <c r="I16" s="20">
        <v>56986400</v>
      </c>
    </row>
    <row r="17" spans="1:11" x14ac:dyDescent="0.4">
      <c r="A17" s="2" t="s">
        <v>155</v>
      </c>
      <c r="B17" s="3">
        <v>45392</v>
      </c>
      <c r="C17" s="2" t="s">
        <v>147</v>
      </c>
      <c r="D17" s="2">
        <v>8</v>
      </c>
      <c r="E17" s="2" t="str">
        <f t="shared" ref="E17:E25" si="1">CHOOSE(MID(A17,4,1),"일반석","비지니스석","일등석")</f>
        <v>일반석</v>
      </c>
      <c r="G17" s="2" t="s">
        <v>168</v>
      </c>
      <c r="H17" s="2" t="s">
        <v>175</v>
      </c>
      <c r="I17" s="20">
        <v>35470100</v>
      </c>
    </row>
    <row r="18" spans="1:11" x14ac:dyDescent="0.4">
      <c r="A18" s="2" t="s">
        <v>160</v>
      </c>
      <c r="B18" s="3">
        <v>45393</v>
      </c>
      <c r="C18" s="2" t="s">
        <v>149</v>
      </c>
      <c r="D18" s="2">
        <v>4</v>
      </c>
      <c r="E18" s="2" t="str">
        <f t="shared" si="1"/>
        <v>일등석</v>
      </c>
      <c r="G18" s="2" t="s">
        <v>167</v>
      </c>
      <c r="H18" s="2" t="s">
        <v>100</v>
      </c>
      <c r="I18" s="20">
        <v>68341200</v>
      </c>
    </row>
    <row r="19" spans="1:11" x14ac:dyDescent="0.4">
      <c r="A19" s="2" t="s">
        <v>162</v>
      </c>
      <c r="B19" s="3">
        <v>45393</v>
      </c>
      <c r="C19" s="2" t="s">
        <v>150</v>
      </c>
      <c r="D19" s="2">
        <v>2</v>
      </c>
      <c r="E19" s="2" t="str">
        <f t="shared" si="1"/>
        <v>비지니스석</v>
      </c>
      <c r="G19" s="2" t="s">
        <v>170</v>
      </c>
      <c r="H19" s="2" t="s">
        <v>175</v>
      </c>
      <c r="I19" s="20">
        <v>50185000</v>
      </c>
    </row>
    <row r="20" spans="1:11" x14ac:dyDescent="0.4">
      <c r="A20" s="2" t="s">
        <v>156</v>
      </c>
      <c r="B20" s="3">
        <v>45398</v>
      </c>
      <c r="C20" s="2" t="s">
        <v>151</v>
      </c>
      <c r="D20" s="2">
        <v>6</v>
      </c>
      <c r="E20" s="2" t="str">
        <f t="shared" si="1"/>
        <v>일반석</v>
      </c>
      <c r="G20" s="2" t="s">
        <v>171</v>
      </c>
      <c r="H20" s="2" t="s">
        <v>175</v>
      </c>
      <c r="I20" s="20">
        <v>62734900</v>
      </c>
    </row>
    <row r="21" spans="1:11" x14ac:dyDescent="0.4">
      <c r="A21" s="2" t="s">
        <v>163</v>
      </c>
      <c r="B21" s="3">
        <v>45400</v>
      </c>
      <c r="C21" s="2" t="s">
        <v>145</v>
      </c>
      <c r="D21" s="2">
        <v>5</v>
      </c>
      <c r="E21" s="2" t="str">
        <f t="shared" si="1"/>
        <v>비지니스석</v>
      </c>
      <c r="G21" s="2" t="s">
        <v>166</v>
      </c>
      <c r="H21" s="2" t="s">
        <v>100</v>
      </c>
      <c r="I21" s="20">
        <v>39900000</v>
      </c>
    </row>
    <row r="22" spans="1:11" x14ac:dyDescent="0.4">
      <c r="A22" s="2" t="s">
        <v>159</v>
      </c>
      <c r="B22" s="3">
        <v>45400</v>
      </c>
      <c r="C22" s="2" t="s">
        <v>146</v>
      </c>
      <c r="D22" s="2">
        <v>3</v>
      </c>
      <c r="E22" s="2" t="str">
        <f t="shared" si="1"/>
        <v>일등석</v>
      </c>
      <c r="G22" s="2" t="s">
        <v>172</v>
      </c>
      <c r="H22" s="2" t="s">
        <v>100</v>
      </c>
      <c r="I22" s="20">
        <v>46984200</v>
      </c>
    </row>
    <row r="23" spans="1:11" x14ac:dyDescent="0.4">
      <c r="A23" s="2" t="s">
        <v>161</v>
      </c>
      <c r="B23" s="3">
        <v>45404</v>
      </c>
      <c r="C23" s="2" t="s">
        <v>148</v>
      </c>
      <c r="D23" s="2">
        <v>4</v>
      </c>
      <c r="E23" s="2" t="str">
        <f t="shared" si="1"/>
        <v>비지니스석</v>
      </c>
      <c r="G23" s="2" t="s">
        <v>173</v>
      </c>
      <c r="H23" s="2" t="s">
        <v>175</v>
      </c>
      <c r="I23" s="20">
        <v>55121000</v>
      </c>
      <c r="J23" s="25" t="s">
        <v>176</v>
      </c>
      <c r="K23" s="26"/>
    </row>
    <row r="24" spans="1:11" x14ac:dyDescent="0.4">
      <c r="A24" s="2" t="s">
        <v>157</v>
      </c>
      <c r="B24" s="3">
        <v>45406</v>
      </c>
      <c r="C24" s="2" t="s">
        <v>152</v>
      </c>
      <c r="D24" s="2">
        <v>8</v>
      </c>
      <c r="E24" s="2" t="str">
        <f t="shared" si="1"/>
        <v>일반석</v>
      </c>
      <c r="G24" s="2" t="s">
        <v>174</v>
      </c>
      <c r="H24" s="2" t="s">
        <v>100</v>
      </c>
      <c r="I24" s="20">
        <v>43764900</v>
      </c>
      <c r="J24" s="2" t="s">
        <v>85</v>
      </c>
      <c r="K24" s="2" t="s">
        <v>85</v>
      </c>
    </row>
    <row r="25" spans="1:11" x14ac:dyDescent="0.4">
      <c r="A25" s="2" t="s">
        <v>158</v>
      </c>
      <c r="B25" s="3">
        <v>45406</v>
      </c>
      <c r="C25" s="2" t="s">
        <v>153</v>
      </c>
      <c r="D25" s="2">
        <v>6</v>
      </c>
      <c r="E25" s="2" t="str">
        <f t="shared" si="1"/>
        <v>일반석</v>
      </c>
      <c r="G25" s="28" t="s">
        <v>177</v>
      </c>
      <c r="H25" s="29"/>
      <c r="I25" s="20">
        <f>ROUNDUP(AVERAGE(DMAX(G15:I24,I15,J24:J25),DMAX(G15:I24,I15,K24:K25)),-3)</f>
        <v>65539000</v>
      </c>
      <c r="J25" s="2" t="s">
        <v>100</v>
      </c>
      <c r="K25" s="2" t="s">
        <v>175</v>
      </c>
    </row>
    <row r="27" spans="1:11" x14ac:dyDescent="0.4">
      <c r="A27" s="11" t="s">
        <v>178</v>
      </c>
      <c r="B27" s="12" t="s">
        <v>182</v>
      </c>
      <c r="F27" s="27" t="s">
        <v>183</v>
      </c>
      <c r="G27" s="27"/>
    </row>
    <row r="28" spans="1:11" x14ac:dyDescent="0.4">
      <c r="A28" s="19" t="s">
        <v>180</v>
      </c>
      <c r="B28" s="2" t="s">
        <v>179</v>
      </c>
      <c r="C28" s="2" t="s">
        <v>6</v>
      </c>
      <c r="D28" s="8" t="s">
        <v>181</v>
      </c>
      <c r="F28" s="2" t="s">
        <v>6</v>
      </c>
      <c r="G28" s="2" t="s">
        <v>184</v>
      </c>
    </row>
    <row r="29" spans="1:11" x14ac:dyDescent="0.4">
      <c r="A29" s="2" t="s">
        <v>188</v>
      </c>
      <c r="B29" s="3">
        <v>33305</v>
      </c>
      <c r="C29" s="2" t="s">
        <v>193</v>
      </c>
      <c r="D29" s="2" t="str">
        <f>YEAR(B29)&amp;VLOOKUP(C29,$F$29:$G$36,2,0)</f>
        <v>1991man1</v>
      </c>
      <c r="F29" s="2" t="s">
        <v>199</v>
      </c>
      <c r="G29" s="2" t="s">
        <v>201</v>
      </c>
    </row>
    <row r="30" spans="1:11" x14ac:dyDescent="0.4">
      <c r="A30" s="2" t="s">
        <v>189</v>
      </c>
      <c r="B30" s="3">
        <v>30854</v>
      </c>
      <c r="C30" s="2" t="s">
        <v>195</v>
      </c>
      <c r="D30" s="2" t="str">
        <f t="shared" ref="D30:D36" si="2">YEAR(B30)&amp;VLOOKUP(C30,$F$29:$G$36,2,0)</f>
        <v>1984fam1</v>
      </c>
      <c r="F30" s="2" t="s">
        <v>200</v>
      </c>
      <c r="G30" s="2" t="s">
        <v>202</v>
      </c>
    </row>
    <row r="31" spans="1:11" x14ac:dyDescent="0.4">
      <c r="A31" s="2" t="s">
        <v>187</v>
      </c>
      <c r="B31" s="3">
        <v>36990</v>
      </c>
      <c r="C31" s="2" t="s">
        <v>197</v>
      </c>
      <c r="D31" s="2" t="str">
        <f t="shared" si="2"/>
        <v>2001fri1</v>
      </c>
      <c r="F31" s="2" t="s">
        <v>197</v>
      </c>
      <c r="G31" s="2" t="s">
        <v>203</v>
      </c>
    </row>
    <row r="32" spans="1:11" x14ac:dyDescent="0.4">
      <c r="A32" s="2" t="s">
        <v>190</v>
      </c>
      <c r="B32" s="3">
        <v>34783</v>
      </c>
      <c r="C32" s="2" t="s">
        <v>199</v>
      </c>
      <c r="D32" s="2" t="str">
        <f t="shared" si="2"/>
        <v>1995mas1</v>
      </c>
      <c r="F32" s="2" t="s">
        <v>198</v>
      </c>
      <c r="G32" s="2" t="s">
        <v>204</v>
      </c>
    </row>
    <row r="33" spans="1:7" x14ac:dyDescent="0.4">
      <c r="A33" s="2" t="s">
        <v>186</v>
      </c>
      <c r="B33" s="3">
        <v>31972</v>
      </c>
      <c r="C33" s="2" t="s">
        <v>198</v>
      </c>
      <c r="D33" s="2" t="str">
        <f t="shared" si="2"/>
        <v>1987fri2</v>
      </c>
      <c r="F33" s="2" t="s">
        <v>193</v>
      </c>
      <c r="G33" s="2" t="s">
        <v>205</v>
      </c>
    </row>
    <row r="34" spans="1:7" x14ac:dyDescent="0.4">
      <c r="A34" s="2" t="s">
        <v>191</v>
      </c>
      <c r="B34" s="3">
        <v>32419</v>
      </c>
      <c r="C34" s="2" t="s">
        <v>200</v>
      </c>
      <c r="D34" s="2" t="str">
        <f t="shared" si="2"/>
        <v>1988mas2</v>
      </c>
      <c r="F34" s="2" t="s">
        <v>194</v>
      </c>
      <c r="G34" s="2" t="s">
        <v>206</v>
      </c>
    </row>
    <row r="35" spans="1:7" x14ac:dyDescent="0.4">
      <c r="A35" s="2" t="s">
        <v>185</v>
      </c>
      <c r="B35" s="3">
        <v>36190</v>
      </c>
      <c r="C35" s="2" t="s">
        <v>196</v>
      </c>
      <c r="D35" s="2" t="str">
        <f t="shared" si="2"/>
        <v>1999fam2</v>
      </c>
      <c r="F35" s="2" t="s">
        <v>195</v>
      </c>
      <c r="G35" s="2" t="s">
        <v>207</v>
      </c>
    </row>
    <row r="36" spans="1:7" x14ac:dyDescent="0.4">
      <c r="A36" s="2" t="s">
        <v>192</v>
      </c>
      <c r="B36" s="3">
        <v>36653</v>
      </c>
      <c r="C36" s="2" t="s">
        <v>194</v>
      </c>
      <c r="D36" s="2" t="str">
        <f t="shared" si="2"/>
        <v>2000man2</v>
      </c>
      <c r="F36" s="2" t="s">
        <v>196</v>
      </c>
      <c r="G36" s="2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topLeftCell="A7" workbookViewId="0">
      <selection activeCell="L11" sqref="L11"/>
    </sheetView>
  </sheetViews>
  <sheetFormatPr defaultRowHeight="17.399999999999999" outlineLevelRow="3" x14ac:dyDescent="0.4"/>
  <cols>
    <col min="2" max="2" width="12.19921875" bestFit="1" customWidth="1"/>
    <col min="3" max="6" width="13.09765625" customWidth="1"/>
  </cols>
  <sheetData>
    <row r="1" spans="1:6" ht="21" x14ac:dyDescent="0.4">
      <c r="A1" s="21" t="s">
        <v>86</v>
      </c>
      <c r="B1" s="21"/>
      <c r="C1" s="21"/>
      <c r="D1" s="21"/>
      <c r="E1" s="21"/>
      <c r="F1" s="21"/>
    </row>
    <row r="3" spans="1:6" x14ac:dyDescent="0.4">
      <c r="A3" s="38" t="s">
        <v>81</v>
      </c>
      <c r="B3" s="38" t="s">
        <v>85</v>
      </c>
      <c r="C3" s="38" t="s">
        <v>82</v>
      </c>
      <c r="D3" s="38" t="s">
        <v>84</v>
      </c>
      <c r="E3" s="38" t="s">
        <v>83</v>
      </c>
      <c r="F3" s="38" t="s">
        <v>87</v>
      </c>
    </row>
    <row r="4" spans="1:6" outlineLevel="3" x14ac:dyDescent="0.4">
      <c r="A4" s="2" t="s">
        <v>96</v>
      </c>
      <c r="B4" s="2" t="s">
        <v>100</v>
      </c>
      <c r="C4" s="4">
        <v>53610000</v>
      </c>
      <c r="D4" s="4">
        <v>70770000</v>
      </c>
      <c r="E4" s="4">
        <v>78550000</v>
      </c>
      <c r="F4" s="4">
        <f>SUM(C4:E4)</f>
        <v>202930000</v>
      </c>
    </row>
    <row r="5" spans="1:6" outlineLevel="3" x14ac:dyDescent="0.4">
      <c r="A5" s="2" t="s">
        <v>98</v>
      </c>
      <c r="B5" s="2" t="s">
        <v>100</v>
      </c>
      <c r="C5" s="4">
        <v>62800000</v>
      </c>
      <c r="D5" s="4">
        <v>76620000</v>
      </c>
      <c r="E5" s="4">
        <v>80410000</v>
      </c>
      <c r="F5" s="4">
        <f>SUM(C5:E5)</f>
        <v>219830000</v>
      </c>
    </row>
    <row r="6" spans="1:6" outlineLevel="3" x14ac:dyDescent="0.4">
      <c r="A6" s="2" t="s">
        <v>97</v>
      </c>
      <c r="B6" s="2" t="s">
        <v>100</v>
      </c>
      <c r="C6" s="4">
        <v>51650000</v>
      </c>
      <c r="D6" s="4">
        <v>49070000</v>
      </c>
      <c r="E6" s="4">
        <v>43580000</v>
      </c>
      <c r="F6" s="4">
        <f>SUM(C6:E6)</f>
        <v>144300000</v>
      </c>
    </row>
    <row r="7" spans="1:6" outlineLevel="3" x14ac:dyDescent="0.4">
      <c r="A7" s="2" t="s">
        <v>99</v>
      </c>
      <c r="B7" s="2" t="s">
        <v>100</v>
      </c>
      <c r="C7" s="4">
        <v>56930000</v>
      </c>
      <c r="D7" s="4">
        <v>72880000</v>
      </c>
      <c r="E7" s="4">
        <v>77420000</v>
      </c>
      <c r="F7" s="4">
        <f>SUM(C7:E7)</f>
        <v>207230000</v>
      </c>
    </row>
    <row r="8" spans="1:6" outlineLevel="2" x14ac:dyDescent="0.4">
      <c r="A8" s="2"/>
      <c r="B8" s="43" t="s">
        <v>239</v>
      </c>
      <c r="C8" s="4"/>
      <c r="D8" s="4"/>
      <c r="E8" s="4"/>
      <c r="F8" s="4">
        <f>SUBTOTAL(1,F4:F7)</f>
        <v>193572500</v>
      </c>
    </row>
    <row r="9" spans="1:6" outlineLevel="1" x14ac:dyDescent="0.4">
      <c r="A9" s="2"/>
      <c r="B9" s="43" t="s">
        <v>235</v>
      </c>
      <c r="C9" s="4">
        <f>SUBTOTAL(9,C4:C7)</f>
        <v>224990000</v>
      </c>
      <c r="D9" s="4">
        <f>SUBTOTAL(9,D4:D7)</f>
        <v>269340000</v>
      </c>
      <c r="E9" s="4">
        <f>SUBTOTAL(9,E4:E7)</f>
        <v>279960000</v>
      </c>
      <c r="F9" s="4"/>
    </row>
    <row r="10" spans="1:6" outlineLevel="3" x14ac:dyDescent="0.4">
      <c r="A10" s="2" t="s">
        <v>95</v>
      </c>
      <c r="B10" s="2" t="s">
        <v>101</v>
      </c>
      <c r="C10" s="4">
        <v>36720000</v>
      </c>
      <c r="D10" s="4">
        <v>34890000</v>
      </c>
      <c r="E10" s="4">
        <v>34190000</v>
      </c>
      <c r="F10" s="4">
        <f>SUM(C10:E10)</f>
        <v>105800000</v>
      </c>
    </row>
    <row r="11" spans="1:6" outlineLevel="3" x14ac:dyDescent="0.4">
      <c r="A11" s="2" t="s">
        <v>93</v>
      </c>
      <c r="B11" s="2" t="s">
        <v>101</v>
      </c>
      <c r="C11" s="4">
        <v>46300000</v>
      </c>
      <c r="D11" s="4">
        <v>51860000</v>
      </c>
      <c r="E11" s="4">
        <v>48220000</v>
      </c>
      <c r="F11" s="4">
        <f>SUM(C11:E11)</f>
        <v>146380000</v>
      </c>
    </row>
    <row r="12" spans="1:6" outlineLevel="3" x14ac:dyDescent="0.4">
      <c r="A12" s="2" t="s">
        <v>94</v>
      </c>
      <c r="B12" s="2" t="s">
        <v>101</v>
      </c>
      <c r="C12" s="4">
        <v>55040000</v>
      </c>
      <c r="D12" s="4">
        <v>59450000</v>
      </c>
      <c r="E12" s="4">
        <v>65740000</v>
      </c>
      <c r="F12" s="4">
        <f>SUM(C12:E12)</f>
        <v>180230000</v>
      </c>
    </row>
    <row r="13" spans="1:6" outlineLevel="3" x14ac:dyDescent="0.4">
      <c r="A13" s="2" t="s">
        <v>92</v>
      </c>
      <c r="B13" s="2" t="s">
        <v>101</v>
      </c>
      <c r="C13" s="4">
        <v>46050000</v>
      </c>
      <c r="D13" s="4">
        <v>38230000</v>
      </c>
      <c r="E13" s="4">
        <v>45870000</v>
      </c>
      <c r="F13" s="4">
        <f>SUM(C13:E13)</f>
        <v>130150000</v>
      </c>
    </row>
    <row r="14" spans="1:6" outlineLevel="2" x14ac:dyDescent="0.4">
      <c r="A14" s="2"/>
      <c r="B14" s="43" t="s">
        <v>240</v>
      </c>
      <c r="C14" s="4"/>
      <c r="D14" s="4"/>
      <c r="E14" s="4"/>
      <c r="F14" s="4">
        <f>SUBTOTAL(1,F10:F13)</f>
        <v>140640000</v>
      </c>
    </row>
    <row r="15" spans="1:6" outlineLevel="1" x14ac:dyDescent="0.4">
      <c r="A15" s="2"/>
      <c r="B15" s="43" t="s">
        <v>236</v>
      </c>
      <c r="C15" s="4">
        <f>SUBTOTAL(9,C10:C13)</f>
        <v>184110000</v>
      </c>
      <c r="D15" s="4">
        <f>SUBTOTAL(9,D10:D13)</f>
        <v>184430000</v>
      </c>
      <c r="E15" s="4">
        <f>SUBTOTAL(9,E10:E13)</f>
        <v>194020000</v>
      </c>
      <c r="F15" s="4"/>
    </row>
    <row r="16" spans="1:6" outlineLevel="3" x14ac:dyDescent="0.4">
      <c r="A16" s="2" t="s">
        <v>90</v>
      </c>
      <c r="B16" s="2" t="s">
        <v>102</v>
      </c>
      <c r="C16" s="4">
        <v>49540000</v>
      </c>
      <c r="D16" s="4">
        <v>57970000</v>
      </c>
      <c r="E16" s="4">
        <v>51590000</v>
      </c>
      <c r="F16" s="4">
        <f>SUM(C16:E16)</f>
        <v>159100000</v>
      </c>
    </row>
    <row r="17" spans="1:6" outlineLevel="3" x14ac:dyDescent="0.4">
      <c r="A17" s="2" t="s">
        <v>91</v>
      </c>
      <c r="B17" s="2" t="s">
        <v>102</v>
      </c>
      <c r="C17" s="4">
        <v>35000000</v>
      </c>
      <c r="D17" s="4">
        <v>26950000</v>
      </c>
      <c r="E17" s="4">
        <v>36200000</v>
      </c>
      <c r="F17" s="4">
        <f>SUM(C17:E17)</f>
        <v>98150000</v>
      </c>
    </row>
    <row r="18" spans="1:6" outlineLevel="3" x14ac:dyDescent="0.4">
      <c r="A18" s="2" t="s">
        <v>88</v>
      </c>
      <c r="B18" s="2" t="s">
        <v>102</v>
      </c>
      <c r="C18" s="4">
        <v>49350000</v>
      </c>
      <c r="D18" s="4">
        <v>45900000</v>
      </c>
      <c r="E18" s="4">
        <v>44980000</v>
      </c>
      <c r="F18" s="4">
        <f>SUM(C18:E18)</f>
        <v>140230000</v>
      </c>
    </row>
    <row r="19" spans="1:6" outlineLevel="3" x14ac:dyDescent="0.4">
      <c r="A19" s="2" t="s">
        <v>89</v>
      </c>
      <c r="B19" s="2" t="s">
        <v>102</v>
      </c>
      <c r="C19" s="4">
        <v>60420000</v>
      </c>
      <c r="D19" s="4">
        <v>67070000</v>
      </c>
      <c r="E19" s="4">
        <v>63710000</v>
      </c>
      <c r="F19" s="4">
        <f>SUM(C19:E19)</f>
        <v>191200000</v>
      </c>
    </row>
    <row r="20" spans="1:6" outlineLevel="2" x14ac:dyDescent="0.4">
      <c r="A20" s="44"/>
      <c r="B20" s="46" t="s">
        <v>241</v>
      </c>
      <c r="C20" s="45"/>
      <c r="D20" s="45"/>
      <c r="E20" s="45"/>
      <c r="F20" s="45">
        <f>SUBTOTAL(1,F16:F19)</f>
        <v>147170000</v>
      </c>
    </row>
    <row r="21" spans="1:6" outlineLevel="1" x14ac:dyDescent="0.4">
      <c r="A21" s="44"/>
      <c r="B21" s="46" t="s">
        <v>237</v>
      </c>
      <c r="C21" s="45">
        <f>SUBTOTAL(9,C16:C19)</f>
        <v>194310000</v>
      </c>
      <c r="D21" s="45">
        <f>SUBTOTAL(9,D16:D19)</f>
        <v>197890000</v>
      </c>
      <c r="E21" s="45">
        <f>SUBTOTAL(9,E16:E19)</f>
        <v>196480000</v>
      </c>
      <c r="F21" s="45"/>
    </row>
    <row r="22" spans="1:6" x14ac:dyDescent="0.4">
      <c r="A22" s="44"/>
      <c r="B22" s="46" t="s">
        <v>242</v>
      </c>
      <c r="C22" s="45"/>
      <c r="D22" s="45"/>
      <c r="E22" s="45"/>
      <c r="F22" s="45">
        <f>SUBTOTAL(1,F4:F19)</f>
        <v>160460833.33333334</v>
      </c>
    </row>
    <row r="23" spans="1:6" x14ac:dyDescent="0.4">
      <c r="A23" s="44"/>
      <c r="B23" s="46" t="s">
        <v>238</v>
      </c>
      <c r="C23" s="45">
        <f>SUBTOTAL(9,C4:C19)</f>
        <v>603410000</v>
      </c>
      <c r="D23" s="45">
        <f>SUBTOTAL(9,D4:D19)</f>
        <v>651660000</v>
      </c>
      <c r="E23" s="45">
        <f>SUBTOTAL(9,E4:E19)</f>
        <v>670460000</v>
      </c>
      <c r="F23" s="45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G22" sqref="G22"/>
    </sheetView>
  </sheetViews>
  <sheetFormatPr defaultRowHeight="17.399999999999999" x14ac:dyDescent="0.4"/>
  <cols>
    <col min="2" max="2" width="12.69921875" bestFit="1" customWidth="1"/>
    <col min="3" max="7" width="12.69921875" customWidth="1"/>
  </cols>
  <sheetData>
    <row r="1" spans="1:7" x14ac:dyDescent="0.4">
      <c r="A1" s="30" t="s">
        <v>103</v>
      </c>
      <c r="B1" s="30"/>
    </row>
    <row r="2" spans="1:7" x14ac:dyDescent="0.4">
      <c r="A2" s="2" t="s">
        <v>104</v>
      </c>
      <c r="B2" s="4">
        <v>24000</v>
      </c>
    </row>
    <row r="3" spans="1:7" x14ac:dyDescent="0.4">
      <c r="A3" s="2" t="s">
        <v>105</v>
      </c>
      <c r="B3" s="4">
        <v>12000</v>
      </c>
    </row>
    <row r="4" spans="1:7" x14ac:dyDescent="0.4">
      <c r="A4" s="2" t="s">
        <v>106</v>
      </c>
      <c r="B4" s="4">
        <f>B2*30%*B3</f>
        <v>86400000</v>
      </c>
    </row>
    <row r="5" spans="1:7" x14ac:dyDescent="0.4">
      <c r="A5" s="2" t="s">
        <v>107</v>
      </c>
      <c r="B5" s="4">
        <v>95000000</v>
      </c>
    </row>
    <row r="6" spans="1:7" x14ac:dyDescent="0.4">
      <c r="A6" s="2" t="s">
        <v>108</v>
      </c>
      <c r="B6" s="4">
        <v>12000000</v>
      </c>
    </row>
    <row r="7" spans="1:7" x14ac:dyDescent="0.4">
      <c r="A7" s="2" t="s">
        <v>109</v>
      </c>
      <c r="B7" s="4">
        <f>B2*B3-SUM(B4:B6)</f>
        <v>94600000</v>
      </c>
    </row>
    <row r="10" spans="1:7" x14ac:dyDescent="0.4">
      <c r="C10" s="28" t="s">
        <v>105</v>
      </c>
      <c r="D10" s="31"/>
      <c r="E10" s="31"/>
      <c r="F10" s="31"/>
      <c r="G10" s="29"/>
    </row>
    <row r="11" spans="1:7" x14ac:dyDescent="0.4">
      <c r="A11" s="32" t="s">
        <v>104</v>
      </c>
      <c r="B11" s="7">
        <f>B7</f>
        <v>94600000</v>
      </c>
      <c r="C11" s="7">
        <v>10000</v>
      </c>
      <c r="D11" s="7">
        <v>11000</v>
      </c>
      <c r="E11" s="7">
        <v>12000</v>
      </c>
      <c r="F11" s="7">
        <v>13000</v>
      </c>
      <c r="G11" s="7">
        <v>14000</v>
      </c>
    </row>
    <row r="12" spans="1:7" x14ac:dyDescent="0.4">
      <c r="A12" s="32"/>
      <c r="B12" s="7">
        <v>20000</v>
      </c>
      <c r="C12" s="7">
        <f t="dataTable" ref="C12:G16" dt2D="1" dtr="1" r1="B3" r2="B2"/>
        <v>33000000</v>
      </c>
      <c r="D12" s="7">
        <v>47000000</v>
      </c>
      <c r="E12" s="7">
        <v>61000000</v>
      </c>
      <c r="F12" s="7">
        <v>75000000</v>
      </c>
      <c r="G12" s="7">
        <v>89000000</v>
      </c>
    </row>
    <row r="13" spans="1:7" x14ac:dyDescent="0.4">
      <c r="A13" s="32"/>
      <c r="B13" s="7">
        <v>22000</v>
      </c>
      <c r="C13" s="7">
        <v>47000000</v>
      </c>
      <c r="D13" s="7">
        <v>62400000</v>
      </c>
      <c r="E13" s="7">
        <v>77800000</v>
      </c>
      <c r="F13" s="7">
        <v>93200000</v>
      </c>
      <c r="G13" s="7">
        <v>108600000</v>
      </c>
    </row>
    <row r="14" spans="1:7" x14ac:dyDescent="0.4">
      <c r="A14" s="32"/>
      <c r="B14" s="7">
        <v>24000</v>
      </c>
      <c r="C14" s="7">
        <v>61000000</v>
      </c>
      <c r="D14" s="7">
        <v>77800000</v>
      </c>
      <c r="E14" s="7">
        <v>94600000</v>
      </c>
      <c r="F14" s="7">
        <v>111400000</v>
      </c>
      <c r="G14" s="7">
        <v>128200000</v>
      </c>
    </row>
    <row r="15" spans="1:7" x14ac:dyDescent="0.4">
      <c r="A15" s="32"/>
      <c r="B15" s="7">
        <v>26000</v>
      </c>
      <c r="C15" s="7">
        <v>75000000</v>
      </c>
      <c r="D15" s="7">
        <v>93200000</v>
      </c>
      <c r="E15" s="7">
        <v>111400000</v>
      </c>
      <c r="F15" s="7">
        <v>129600000</v>
      </c>
      <c r="G15" s="7">
        <v>147800000</v>
      </c>
    </row>
    <row r="16" spans="1:7" x14ac:dyDescent="0.4">
      <c r="A16" s="32"/>
      <c r="B16" s="7">
        <v>28000</v>
      </c>
      <c r="C16" s="7">
        <v>89000000</v>
      </c>
      <c r="D16" s="7">
        <v>108600000</v>
      </c>
      <c r="E16" s="7">
        <v>128200000</v>
      </c>
      <c r="F16" s="7">
        <v>147800000</v>
      </c>
      <c r="G16" s="7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I13" sqref="I13"/>
    </sheetView>
  </sheetViews>
  <sheetFormatPr defaultRowHeight="17.399999999999999" x14ac:dyDescent="0.4"/>
  <cols>
    <col min="1" max="9" width="6.59765625" customWidth="1"/>
  </cols>
  <sheetData>
    <row r="1" spans="1:9" ht="21" x14ac:dyDescent="0.4">
      <c r="A1" s="21" t="s">
        <v>51</v>
      </c>
      <c r="B1" s="21"/>
      <c r="C1" s="21"/>
      <c r="D1" s="21"/>
      <c r="E1" s="21"/>
      <c r="F1" s="21"/>
      <c r="G1" s="21"/>
      <c r="H1" s="21"/>
      <c r="I1" s="21"/>
    </row>
    <row r="2" spans="1:9" x14ac:dyDescent="0.4">
      <c r="I2" s="5" t="s">
        <v>68</v>
      </c>
    </row>
    <row r="3" spans="1:9" x14ac:dyDescent="0.4">
      <c r="A3" s="48" t="s">
        <v>52</v>
      </c>
      <c r="B3" s="47" t="s">
        <v>53</v>
      </c>
      <c r="C3" s="48" t="s">
        <v>54</v>
      </c>
      <c r="D3" s="47" t="s">
        <v>55</v>
      </c>
      <c r="E3" s="48" t="s">
        <v>56</v>
      </c>
      <c r="F3" s="47" t="s">
        <v>57</v>
      </c>
      <c r="G3" s="48" t="s">
        <v>58</v>
      </c>
      <c r="H3" s="47" t="s">
        <v>59</v>
      </c>
      <c r="I3" s="48" t="s">
        <v>60</v>
      </c>
    </row>
    <row r="4" spans="1:9" x14ac:dyDescent="0.4">
      <c r="A4" s="48" t="s">
        <v>61</v>
      </c>
      <c r="B4" s="47">
        <v>57</v>
      </c>
      <c r="C4" s="48">
        <v>51</v>
      </c>
      <c r="D4" s="47">
        <v>54</v>
      </c>
      <c r="E4" s="48">
        <v>52</v>
      </c>
      <c r="F4" s="47">
        <v>63</v>
      </c>
      <c r="G4" s="48">
        <v>77</v>
      </c>
      <c r="H4" s="47">
        <v>83</v>
      </c>
      <c r="I4" s="49">
        <f>AVERAGE(B4:H4)</f>
        <v>62.428571428571431</v>
      </c>
    </row>
    <row r="5" spans="1:9" x14ac:dyDescent="0.4">
      <c r="A5" s="48" t="s">
        <v>62</v>
      </c>
      <c r="B5" s="47">
        <v>49</v>
      </c>
      <c r="C5" s="48">
        <v>50</v>
      </c>
      <c r="D5" s="47">
        <v>45</v>
      </c>
      <c r="E5" s="48">
        <v>51</v>
      </c>
      <c r="F5" s="47">
        <v>55</v>
      </c>
      <c r="G5" s="48">
        <v>66</v>
      </c>
      <c r="H5" s="47">
        <v>78</v>
      </c>
      <c r="I5" s="49">
        <f t="shared" ref="I5:I10" si="0">AVERAGE(B5:H5)</f>
        <v>56.285714285714285</v>
      </c>
    </row>
    <row r="6" spans="1:9" x14ac:dyDescent="0.4">
      <c r="A6" s="48" t="s">
        <v>63</v>
      </c>
      <c r="B6" s="47">
        <v>53</v>
      </c>
      <c r="C6" s="48">
        <v>54</v>
      </c>
      <c r="D6" s="47">
        <v>56</v>
      </c>
      <c r="E6" s="48">
        <v>51</v>
      </c>
      <c r="F6" s="47">
        <v>60</v>
      </c>
      <c r="G6" s="48">
        <v>72</v>
      </c>
      <c r="H6" s="47">
        <v>67</v>
      </c>
      <c r="I6" s="49">
        <f t="shared" si="0"/>
        <v>59</v>
      </c>
    </row>
    <row r="7" spans="1:9" x14ac:dyDescent="0.4">
      <c r="A7" s="48" t="s">
        <v>64</v>
      </c>
      <c r="B7" s="47">
        <v>55</v>
      </c>
      <c r="C7" s="48">
        <v>56</v>
      </c>
      <c r="D7" s="47">
        <v>52</v>
      </c>
      <c r="E7" s="48">
        <v>50</v>
      </c>
      <c r="F7" s="47">
        <v>57</v>
      </c>
      <c r="G7" s="48">
        <v>74</v>
      </c>
      <c r="H7" s="47">
        <v>71</v>
      </c>
      <c r="I7" s="49">
        <f t="shared" si="0"/>
        <v>59.285714285714285</v>
      </c>
    </row>
    <row r="8" spans="1:9" x14ac:dyDescent="0.4">
      <c r="A8" s="48" t="s">
        <v>65</v>
      </c>
      <c r="B8" s="47">
        <v>51</v>
      </c>
      <c r="C8" s="48">
        <v>49</v>
      </c>
      <c r="D8" s="47">
        <v>48</v>
      </c>
      <c r="E8" s="48">
        <v>50</v>
      </c>
      <c r="F8" s="47">
        <v>56</v>
      </c>
      <c r="G8" s="48">
        <v>69</v>
      </c>
      <c r="H8" s="47">
        <v>74</v>
      </c>
      <c r="I8" s="49">
        <f t="shared" si="0"/>
        <v>56.714285714285715</v>
      </c>
    </row>
    <row r="9" spans="1:9" x14ac:dyDescent="0.4">
      <c r="A9" s="48" t="s">
        <v>66</v>
      </c>
      <c r="B9" s="47">
        <v>47</v>
      </c>
      <c r="C9" s="48">
        <v>49</v>
      </c>
      <c r="D9" s="47">
        <v>51</v>
      </c>
      <c r="E9" s="48">
        <v>53</v>
      </c>
      <c r="F9" s="47">
        <v>56</v>
      </c>
      <c r="G9" s="48">
        <v>63</v>
      </c>
      <c r="H9" s="47">
        <v>62</v>
      </c>
      <c r="I9" s="49">
        <f t="shared" si="0"/>
        <v>54.428571428571431</v>
      </c>
    </row>
    <row r="10" spans="1:9" x14ac:dyDescent="0.4">
      <c r="A10" s="48" t="s">
        <v>67</v>
      </c>
      <c r="B10" s="47">
        <v>54</v>
      </c>
      <c r="C10" s="48">
        <v>53</v>
      </c>
      <c r="D10" s="47">
        <v>54</v>
      </c>
      <c r="E10" s="48">
        <v>51</v>
      </c>
      <c r="F10" s="47">
        <v>60</v>
      </c>
      <c r="G10" s="48">
        <v>73</v>
      </c>
      <c r="H10" s="47">
        <v>71</v>
      </c>
      <c r="I10" s="49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topLeftCell="A7" workbookViewId="0">
      <selection activeCell="N22" sqref="N22"/>
    </sheetView>
  </sheetViews>
  <sheetFormatPr defaultRowHeight="17.399999999999999" x14ac:dyDescent="0.4"/>
  <cols>
    <col min="3" max="3" width="10.3984375" bestFit="1" customWidth="1"/>
  </cols>
  <sheetData>
    <row r="1" spans="1:5" ht="21" x14ac:dyDescent="0.4">
      <c r="A1" s="21" t="s">
        <v>69</v>
      </c>
      <c r="B1" s="21"/>
      <c r="C1" s="21"/>
      <c r="D1" s="21"/>
      <c r="E1" s="21"/>
    </row>
    <row r="2" spans="1:5" x14ac:dyDescent="0.4">
      <c r="E2" s="5" t="s">
        <v>80</v>
      </c>
    </row>
    <row r="3" spans="1:5" x14ac:dyDescent="0.4">
      <c r="A3" s="2" t="s">
        <v>52</v>
      </c>
      <c r="B3" s="2" t="s">
        <v>76</v>
      </c>
      <c r="C3" s="2" t="s">
        <v>77</v>
      </c>
      <c r="D3" s="2" t="s">
        <v>78</v>
      </c>
      <c r="E3" s="2" t="s">
        <v>79</v>
      </c>
    </row>
    <row r="4" spans="1:5" x14ac:dyDescent="0.4">
      <c r="A4" s="2" t="s">
        <v>70</v>
      </c>
      <c r="B4" s="6">
        <v>565</v>
      </c>
      <c r="C4" s="6">
        <v>469</v>
      </c>
      <c r="D4" s="6">
        <v>525</v>
      </c>
      <c r="E4" s="6">
        <f>SUM(B4:D4)</f>
        <v>1559</v>
      </c>
    </row>
    <row r="5" spans="1:5" x14ac:dyDescent="0.4">
      <c r="A5" s="2" t="s">
        <v>71</v>
      </c>
      <c r="B5" s="6">
        <v>426</v>
      </c>
      <c r="C5" s="6">
        <v>354</v>
      </c>
      <c r="D5" s="6">
        <v>396</v>
      </c>
      <c r="E5" s="6">
        <f t="shared" ref="E5:E9" si="0">SUM(B5:D5)</f>
        <v>1176</v>
      </c>
    </row>
    <row r="6" spans="1:5" x14ac:dyDescent="0.4">
      <c r="A6" s="2" t="s">
        <v>72</v>
      </c>
      <c r="B6" s="6">
        <v>513</v>
      </c>
      <c r="C6" s="6">
        <v>426</v>
      </c>
      <c r="D6" s="6">
        <v>477</v>
      </c>
      <c r="E6" s="6">
        <f t="shared" si="0"/>
        <v>1416</v>
      </c>
    </row>
    <row r="7" spans="1:5" x14ac:dyDescent="0.4">
      <c r="A7" s="2" t="s">
        <v>73</v>
      </c>
      <c r="B7" s="6">
        <v>388</v>
      </c>
      <c r="C7" s="6">
        <v>322</v>
      </c>
      <c r="D7" s="6">
        <v>361</v>
      </c>
      <c r="E7" s="6">
        <f t="shared" si="0"/>
        <v>1071</v>
      </c>
    </row>
    <row r="8" spans="1:5" x14ac:dyDescent="0.4">
      <c r="A8" s="2" t="s">
        <v>74</v>
      </c>
      <c r="B8" s="6">
        <v>684</v>
      </c>
      <c r="C8" s="6">
        <v>568</v>
      </c>
      <c r="D8" s="6">
        <v>636</v>
      </c>
      <c r="E8" s="6">
        <f t="shared" si="0"/>
        <v>1888</v>
      </c>
    </row>
    <row r="9" spans="1:5" x14ac:dyDescent="0.4">
      <c r="A9" s="2" t="s">
        <v>75</v>
      </c>
      <c r="B9" s="6">
        <v>593</v>
      </c>
      <c r="C9" s="6">
        <v>492</v>
      </c>
      <c r="D9" s="6">
        <v>551</v>
      </c>
      <c r="E9" s="6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혜미 최</cp:lastModifiedBy>
  <dcterms:created xsi:type="dcterms:W3CDTF">2024-04-04T05:45:49Z</dcterms:created>
  <dcterms:modified xsi:type="dcterms:W3CDTF">2026-07-31T06:38:25Z</dcterms:modified>
</cp:coreProperties>
</file>