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ou\Desktop\컴활연습\"/>
    </mc:Choice>
  </mc:AlternateContent>
  <xr:revisionPtr revIDLastSave="0" documentId="13_ncr:1_{F99057B2-5D49-40C5-8BC9-181783480AAD}" xr6:coauthVersionLast="47" xr6:coauthVersionMax="47" xr10:uidLastSave="{00000000-0000-0000-0000-000000000000}"/>
  <bookViews>
    <workbookView xWindow="12710" yWindow="0" windowWidth="12980" windowHeight="15370" firstSheet="3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29" i="4"/>
  <c r="I25" i="4"/>
  <c r="E19" i="4"/>
  <c r="E20" i="4"/>
  <c r="E21" i="4"/>
  <c r="E22" i="4"/>
  <c r="E23" i="4"/>
  <c r="E24" i="4"/>
  <c r="E25" i="4"/>
  <c r="E18" i="4"/>
  <c r="E17" i="4"/>
  <c r="E16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B4" i="6" l="1"/>
  <c r="B7" i="6" s="1"/>
  <c r="F7" i="5" l="1"/>
  <c r="F13" i="5" l="1"/>
  <c r="F19" i="5"/>
  <c r="F18" i="5"/>
  <c r="F17" i="5"/>
  <c r="F12" i="5"/>
  <c r="F11" i="5"/>
  <c r="F4" i="5"/>
  <c r="F6" i="5"/>
  <c r="F5" i="5"/>
  <c r="F16" i="5"/>
  <c r="F20" i="5" s="1"/>
  <c r="F10" i="5"/>
  <c r="F8" i="5" l="1"/>
  <c r="F22" i="5" s="1"/>
  <c r="F14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<sst xmlns="http://schemas.openxmlformats.org/spreadsheetml/2006/main" count="327" uniqueCount="244">
  <si>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</si>
  <si>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</si>
  <si>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</si>
  <si>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</si>
  <si>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</si>
  <si>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</si>
  <si>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</si>
  <si>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</si>
  <si>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</si>
  <si>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</si>
  <si>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</si>
  <si>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</si>
  <si>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</si>
  <si>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</si>
  <si>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</si>
  <si>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</si>
  <si>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</si>
  <si>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</si>
  <si>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</si>
  <si>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</si>
  <si>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</si>
  <si>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</si>
  <si>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</si>
  <si>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</si>
  <si>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</si>
  <si>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</si>
  <si>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</si>
  <si>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</si>
  <si>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</si>
  <si>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</si>
  <si>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</si>
  <si>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</si>
  <si>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</si>
  <si>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</si>
  <si>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</si>
  <si>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</si>
  <si>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</si>
  <si>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</si>
  <si>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</si>
  <si>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</si>
  <si>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</si>
  <si>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</si>
  <si>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</si>
  <si>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</si>
  <si>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</si>
  <si>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</si>
  <si>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</si>
  <si>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</si>
  <si>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</si>
  <si>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</si>
  <si>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</si>
  <si>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</si>
  <si>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</si>
  <si>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</si>
  <si>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</si>
  <si>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</si>
  <si>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</si>
  <si>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</si>
  <si>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</si>
  <si>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</si>
  <si>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</si>
  <si>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</si>
  <si>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</si>
  <si>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</si>
  <si>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</si>
  <si>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</si>
  <si>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</si>
  <si>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</si>
  <si>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</si>
  <si>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</si>
  <si>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</si>
  <si>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</si>
  <si>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</si>
  <si>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</si>
  <si>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</si>
  <si>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</si>
  <si>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</si>
  <si>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</si>
  <si>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</si>
  <si>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</si>
  <si>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</si>
  <si>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</si>
  <si>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</si>
  <si>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</si>
  <si>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</si>
  <si>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</si>
  <si>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</si>
  <si>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</si>
  <si>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</si>
  <si>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</si>
  <si>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</si>
  <si>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</si>
  <si>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</si>
  <si>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</si>
  <si>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</si>
  <si>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</si>
  <si>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</si>
  <si>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</si>
  <si>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</si>
  <si>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</si>
  <si>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</si>
  <si>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</si>
  <si>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</si>
  <si>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</si>
  <si>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</si>
  <si>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</si>
  <si>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</si>
  <si>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</si>
  <si>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</si>
  <si>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</si>
  <si>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</si>
  <si>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</si>
  <si>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</si>
  <si>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</si>
  <si>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</si>
  <si>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</si>
  <si>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</si>
  <si>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</si>
  <si>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</si>
  <si>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</si>
  <si>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</si>
  <si>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</si>
  <si>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</si>
  <si>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</si>
  <si>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</si>
  <si>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</si>
  <si>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</si>
  <si>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</si>
  <si>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</si>
  <si>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</si>
  <si>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</si>
  <si>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</si>
  <si>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</si>
  <si>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</si>
  <si>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</si>
  <si>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</si>
  <si>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</si>
  <si>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</si>
  <si>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</si>
  <si>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</si>
  <si>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</si>
  <si>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</si>
  <si>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</si>
  <si>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</si>
  <si>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</si>
  <si>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</si>
  <si>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</si>
  <si>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</si>
  <si>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</si>
  <si>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</si>
  <si>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</si>
  <si>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</si>
  <si>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</si>
  <si>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</si>
  <si>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</si>
  <si>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</si>
  <si>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</si>
  <si>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</si>
  <si>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</si>
  <si>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</si>
  <si>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</si>
  <si>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</si>
  <si>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</si>
  <si>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</si>
  <si>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</si>
  <si>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</si>
  <si>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</si>
  <si>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</si>
  <si>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</si>
  <si>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</si>
  <si>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</si>
  <si>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</si>
  <si>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</si>
  <si>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</si>
  <si>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</si>
  <si>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</si>
  <si>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</si>
  <si>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</si>
  <si>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</si>
  <si>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</si>
  <si>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</si>
  <si>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</si>
  <si>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</si>
  <si>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</si>
  <si>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</si>
  <si>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</si>
  <si>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</si>
  <si>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</si>
  <si>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</si>
  <si>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</si>
  <si>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</si>
  <si>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</si>
  <si>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</si>
  <si>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</si>
  <si>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</si>
  <si>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</si>
  <si>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</si>
  <si>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</si>
  <si>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</si>
  <si>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</si>
  <si>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</si>
  <si>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</si>
  <si>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</si>
  <si>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</si>
  <si>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</si>
  <si>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</si>
  <si>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</si>
  <si>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</si>
  <si>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</si>
  <si>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</si>
  <si>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</si>
  <si>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</si>
  <si>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</si>
  <si>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</si>
  <si>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</si>
  <si>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</si>
  <si>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강좌명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</si>
  <si>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</si>
  <si>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</si>
  <si>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</si>
  <si>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</si>
  <si>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</si>
  <si>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</si>
  <si>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</si>
  <si>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</si>
  <si>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</si>
  <si>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</si>
  <si>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</si>
  <si>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</si>
  <si>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강사명</t>
    <phoneticPr fontId="1" type="noConversion"/>
  </si>
  <si>
    <t>신청인원</t>
    <phoneticPr fontId="1" type="noConversion"/>
  </si>
  <si>
    <t>수강료</t>
    <phoneticPr fontId="1" type="noConversion"/>
  </si>
  <si>
    <t>&gt;1200</t>
    <phoneticPr fontId="1" type="noConversion"/>
  </si>
  <si>
    <t>&lt;25000000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</si>
  <si>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</si>
  <si>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</si>
  <si>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</si>
  <si>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</si>
  <si>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</si>
  <si>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</si>
  <si>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</si>
  <si>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</si>
  <si>
    <t>수강일수</t>
    <phoneticPr fontId="1" type="noConversion"/>
  </si>
  <si>
    <t>열1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</si>
</sst>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#,##0_ "/>
    <numFmt numFmtId="178" formatCode="#,##0&quot;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8" fontId="0" fillId="0" borderId="1" xfId="0" applyNumberFormat="1" applyBorder="1">
      <alignment vertical="center"/>
    </xf>
    <xf numFmtId="4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78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0" fontId="3" fillId="3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1" fontId="0" fillId="0" borderId="9" xfId="1" applyFont="1" applyBorder="1">
      <alignment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1"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50800</xdr:colOff>
          <xdr:row>11</xdr:row>
          <xdr:rowOff>25400</xdr:rowOff>
        </xdr:from>
        <xdr:to>
          <xdr:col>3</xdr:col>
          <xdr:colOff>476250</xdr:colOff>
          <xdr:row>12</xdr:row>
          <xdr:rowOff>177800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63500</xdr:colOff>
      <xdr:row>11</xdr:row>
      <xdr:rowOff>6350</xdr:rowOff>
    </xdr:from>
    <xdr:to>
      <xdr:col>5</xdr:col>
      <xdr:colOff>463550</xdr:colOff>
      <xdr:row>12</xdr:row>
      <xdr:rowOff>196850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E47C35C7-919E-487B-B0C3-426A8ABFCB7C}"/>
            </a:ext>
          </a:extLst>
        </xdr:cNvPr>
        <xdr:cNvSpPr/>
      </xdr:nvSpPr>
      <xdr:spPr>
        <a:xfrm>
          <a:off x="2070100" y="2432050"/>
          <a:ext cx="901700" cy="406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E200A7-4117-488B-BE01-ACC3618537F1}" name="표2" displayName="표2" ref="A3:F22" totalsRowShown="0" headerRowDxfId="10" dataDxfId="8" headerRowBorderDxfId="9" tableBorderDxfId="7" dataCellStyle="쉼표 [0]">
  <autoFilter ref="A3:F22" xr:uid="{F1E200A7-4117-488B-BE01-ACC3618537F1}"/>
  <tableColumns count="6">
    <tableColumn id="1" xr3:uid="{DE9482C2-FB13-4A01-A287-8905618BC8FA}" name="사원명" dataDxfId="6"/>
    <tableColumn id="2" xr3:uid="{8CC0E301-493F-49BA-939F-4E0EC3CBEDB8}" name="부서" dataDxfId="5"/>
    <tableColumn id="3" xr3:uid="{62D9D7F0-3F2A-4D18-B9BF-4602D6332C77}" name="1월" dataDxfId="4" dataCellStyle="쉼표 [0]"/>
    <tableColumn id="4" xr3:uid="{179A772F-F7CD-4EA6-B52C-268CA9DE4708}" name="2월" dataDxfId="3" dataCellStyle="쉼표 [0]"/>
    <tableColumn id="5" xr3:uid="{FE4E02AF-528D-4861-9E4D-969AE15D053E}" name="3월" dataDxfId="2" dataCellStyle="쉼표 [0]"/>
    <tableColumn id="6" xr3:uid="{32983666-8603-48E1-9440-828ECD36BD27}" name="총계" dataDxfId="1" dataCellStyle="쉼표 [0]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EA40D9-068A-4286-8427-BEFAA14C6E47}" name="표1" displayName="표1" ref="G17:G18" insertRow="1" totalsRowShown="0" tableBorderDxfId="0">
  <autoFilter ref="G17:G18" xr:uid="{77EA40D9-068A-4286-8427-BEFAA14C6E47}"/>
  <tableColumns count="1">
    <tableColumn id="1" xr3:uid="{6C1A1F63-0920-40A8-B6B8-CD5DBD579D3E}" name="열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D4" sqref="D4"/>
    </sheetView>
  </sheetViews>
  <sheetFormatPr defaultRowHeight="17" x14ac:dyDescent="0.45"/>
  <cols>
    <col min="2" max="2" width="14.3320312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 t="s">
        <v>209</v>
      </c>
      <c r="B3" s="1" t="s">
        <v>216</v>
      </c>
      <c r="C3" s="1" t="s">
        <v>229</v>
      </c>
      <c r="D3" s="1" t="s">
        <v>242</v>
      </c>
      <c r="E3" s="1" t="s">
        <v>230</v>
      </c>
      <c r="F3" s="1" t="s">
        <v>231</v>
      </c>
    </row>
    <row r="4" spans="1:6" x14ac:dyDescent="0.45">
      <c r="A4" s="1" t="s">
        <v>210</v>
      </c>
      <c r="B4" s="1" t="s">
        <v>217</v>
      </c>
      <c r="C4" s="1" t="s">
        <v>223</v>
      </c>
      <c r="D4" s="1">
        <v>30</v>
      </c>
      <c r="E4" s="1">
        <v>24</v>
      </c>
      <c r="F4" s="2">
        <v>125000</v>
      </c>
    </row>
    <row r="5" spans="1:6" x14ac:dyDescent="0.45">
      <c r="A5" s="1" t="s">
        <v>211</v>
      </c>
      <c r="B5" s="1" t="s">
        <v>218</v>
      </c>
      <c r="C5" s="1" t="s">
        <v>224</v>
      </c>
      <c r="D5" s="1">
        <v>45</v>
      </c>
      <c r="E5" s="1">
        <v>18</v>
      </c>
      <c r="F5" s="2">
        <v>180000</v>
      </c>
    </row>
    <row r="6" spans="1:6" x14ac:dyDescent="0.45">
      <c r="A6" s="1" t="s">
        <v>212</v>
      </c>
      <c r="B6" s="1" t="s">
        <v>219</v>
      </c>
      <c r="C6" s="1" t="s">
        <v>225</v>
      </c>
      <c r="D6" s="1">
        <v>35</v>
      </c>
      <c r="E6" s="1">
        <v>26</v>
      </c>
      <c r="F6" s="2">
        <v>164000</v>
      </c>
    </row>
    <row r="7" spans="1:6" x14ac:dyDescent="0.45">
      <c r="A7" s="1" t="s">
        <v>213</v>
      </c>
      <c r="B7" s="1" t="s">
        <v>220</v>
      </c>
      <c r="C7" s="1" t="s">
        <v>226</v>
      </c>
      <c r="D7" s="1">
        <v>40</v>
      </c>
      <c r="E7" s="1">
        <v>25</v>
      </c>
      <c r="F7" s="2">
        <v>150000</v>
      </c>
    </row>
    <row r="8" spans="1:6" x14ac:dyDescent="0.45">
      <c r="A8" s="1" t="s">
        <v>214</v>
      </c>
      <c r="B8" s="1" t="s">
        <v>221</v>
      </c>
      <c r="C8" s="1" t="s">
        <v>227</v>
      </c>
      <c r="D8" s="1">
        <v>30</v>
      </c>
      <c r="E8" s="1">
        <v>22</v>
      </c>
      <c r="F8" s="2">
        <v>160000</v>
      </c>
    </row>
    <row r="9" spans="1:6" x14ac:dyDescent="0.45">
      <c r="A9" s="1" t="s">
        <v>215</v>
      </c>
      <c r="B9" s="1" t="s">
        <v>222</v>
      </c>
      <c r="C9" s="1" t="s">
        <v>228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D22" sqref="D22"/>
    </sheetView>
  </sheetViews>
  <sheetFormatPr defaultRowHeight="17" x14ac:dyDescent="0.45"/>
  <cols>
    <col min="2" max="2" width="14.33203125" bestFit="1" customWidth="1"/>
    <col min="3" max="3" width="10.75" bestFit="1" customWidth="1"/>
    <col min="5" max="5" width="10.5" bestFit="1" customWidth="1"/>
    <col min="7" max="7" width="13.6640625" bestFit="1" customWidth="1"/>
  </cols>
  <sheetData>
    <row r="1" spans="1:7" ht="23" x14ac:dyDescent="0.45">
      <c r="A1" s="47" t="s">
        <v>1</v>
      </c>
      <c r="B1" s="47"/>
      <c r="C1" s="47"/>
      <c r="D1" s="47"/>
      <c r="E1" s="47"/>
      <c r="F1" s="47"/>
      <c r="G1" s="47"/>
    </row>
    <row r="3" spans="1:7" ht="17.5" thickBot="1" x14ac:dyDescent="0.5">
      <c r="A3" s="46" t="s">
        <v>6</v>
      </c>
      <c r="B3" s="46" t="s">
        <v>2</v>
      </c>
      <c r="C3" s="46" t="s">
        <v>27</v>
      </c>
      <c r="D3" s="46" t="s">
        <v>7</v>
      </c>
      <c r="E3" s="46" t="s">
        <v>3</v>
      </c>
      <c r="F3" s="46" t="s">
        <v>4</v>
      </c>
      <c r="G3" s="46" t="s">
        <v>5</v>
      </c>
    </row>
    <row r="4" spans="1:7" ht="17.5" thickTop="1" x14ac:dyDescent="0.45">
      <c r="A4" s="42" t="s">
        <v>8</v>
      </c>
      <c r="B4" s="27" t="s">
        <v>11</v>
      </c>
      <c r="C4" s="43">
        <v>45783</v>
      </c>
      <c r="D4" s="27" t="s">
        <v>19</v>
      </c>
      <c r="E4" s="44">
        <v>11500</v>
      </c>
      <c r="F4" s="45">
        <v>1382</v>
      </c>
      <c r="G4" s="44">
        <f t="shared" ref="G4:G9" si="0">E4*F4</f>
        <v>15893000</v>
      </c>
    </row>
    <row r="5" spans="1:7" x14ac:dyDescent="0.45">
      <c r="A5" s="41"/>
      <c r="B5" s="3" t="s">
        <v>13</v>
      </c>
      <c r="C5" s="4">
        <v>45945</v>
      </c>
      <c r="D5" s="3" t="s">
        <v>21</v>
      </c>
      <c r="E5" s="22">
        <v>14200</v>
      </c>
      <c r="F5" s="9">
        <v>1237</v>
      </c>
      <c r="G5" s="22">
        <f t="shared" si="0"/>
        <v>17565400</v>
      </c>
    </row>
    <row r="6" spans="1:7" x14ac:dyDescent="0.45">
      <c r="A6" s="41"/>
      <c r="B6" s="3" t="s">
        <v>12</v>
      </c>
      <c r="C6" s="4">
        <v>45924</v>
      </c>
      <c r="D6" s="3" t="s">
        <v>22</v>
      </c>
      <c r="E6" s="22">
        <v>9500</v>
      </c>
      <c r="F6" s="9">
        <v>1186</v>
      </c>
      <c r="G6" s="22">
        <f t="shared" si="0"/>
        <v>11267000</v>
      </c>
    </row>
    <row r="7" spans="1:7" x14ac:dyDescent="0.45">
      <c r="A7" s="41"/>
      <c r="B7" s="3" t="s">
        <v>14</v>
      </c>
      <c r="C7" s="4">
        <v>45752</v>
      </c>
      <c r="D7" s="3" t="s">
        <v>24</v>
      </c>
      <c r="E7" s="22">
        <v>11300</v>
      </c>
      <c r="F7" s="9">
        <v>1562</v>
      </c>
      <c r="G7" s="22">
        <f t="shared" si="0"/>
        <v>17650600</v>
      </c>
    </row>
    <row r="8" spans="1:7" x14ac:dyDescent="0.45">
      <c r="A8" s="41"/>
      <c r="B8" s="3" t="s">
        <v>18</v>
      </c>
      <c r="C8" s="4">
        <v>45856</v>
      </c>
      <c r="D8" s="3" t="s">
        <v>26</v>
      </c>
      <c r="E8" s="22">
        <v>12400</v>
      </c>
      <c r="F8" s="9">
        <v>1739</v>
      </c>
      <c r="G8" s="22">
        <f t="shared" si="0"/>
        <v>21563600</v>
      </c>
    </row>
    <row r="9" spans="1:7" x14ac:dyDescent="0.45">
      <c r="A9" s="41" t="s">
        <v>9</v>
      </c>
      <c r="B9" s="3" t="s">
        <v>28</v>
      </c>
      <c r="C9" s="4">
        <v>45907</v>
      </c>
      <c r="D9" s="3" t="s">
        <v>29</v>
      </c>
      <c r="E9" s="22">
        <v>15000</v>
      </c>
      <c r="F9" s="9">
        <v>1503</v>
      </c>
      <c r="G9" s="22">
        <f t="shared" si="0"/>
        <v>22545000</v>
      </c>
    </row>
    <row r="10" spans="1:7" x14ac:dyDescent="0.45">
      <c r="A10" s="41"/>
      <c r="B10" s="3" t="s">
        <v>16</v>
      </c>
      <c r="C10" s="4">
        <v>45737</v>
      </c>
      <c r="D10" s="3" t="s">
        <v>20</v>
      </c>
      <c r="E10" s="22">
        <v>12300</v>
      </c>
      <c r="F10" s="9">
        <v>1495</v>
      </c>
      <c r="G10" s="22">
        <f t="shared" ref="G10:G12" si="1">E10*F10</f>
        <v>18388500</v>
      </c>
    </row>
    <row r="11" spans="1:7" x14ac:dyDescent="0.45">
      <c r="A11" s="41" t="s">
        <v>10</v>
      </c>
      <c r="B11" s="3" t="s">
        <v>15</v>
      </c>
      <c r="C11" s="4">
        <v>45838</v>
      </c>
      <c r="D11" s="3" t="s">
        <v>23</v>
      </c>
      <c r="E11" s="22">
        <v>10600</v>
      </c>
      <c r="F11" s="9">
        <v>1684</v>
      </c>
      <c r="G11" s="22">
        <f t="shared" si="1"/>
        <v>17850400</v>
      </c>
    </row>
    <row r="12" spans="1:7" x14ac:dyDescent="0.45">
      <c r="A12" s="41"/>
      <c r="B12" s="3" t="s">
        <v>17</v>
      </c>
      <c r="C12" s="4">
        <v>45799</v>
      </c>
      <c r="D12" s="3" t="s">
        <v>25</v>
      </c>
      <c r="E12" s="22">
        <v>13500</v>
      </c>
      <c r="F12" s="9">
        <v>1337</v>
      </c>
      <c r="G12" s="22">
        <f t="shared" si="1"/>
        <v>18049500</v>
      </c>
    </row>
  </sheetData>
  <mergeCells count="4">
    <mergeCell ref="A1:G1"/>
    <mergeCell ref="A4:A8"/>
    <mergeCell ref="A9:A10"/>
    <mergeCell ref="A11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K11" sqref="K11"/>
    </sheetView>
  </sheetViews>
  <sheetFormatPr defaultRowHeight="17" x14ac:dyDescent="0.45"/>
  <cols>
    <col min="1" max="1" width="11.08203125" customWidth="1"/>
    <col min="2" max="2" width="10.58203125" customWidth="1"/>
    <col min="3" max="3" width="11.58203125" customWidth="1"/>
    <col min="4" max="6" width="12.08203125" customWidth="1"/>
  </cols>
  <sheetData>
    <row r="1" spans="1:6" ht="21" x14ac:dyDescent="0.45">
      <c r="A1" s="37" t="s">
        <v>50</v>
      </c>
      <c r="B1" s="37"/>
      <c r="C1" s="37"/>
      <c r="D1" s="37"/>
      <c r="E1" s="37"/>
      <c r="F1" s="37"/>
    </row>
    <row r="3" spans="1:6" x14ac:dyDescent="0.45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45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45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45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45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45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45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45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45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45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45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45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45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45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4" x14ac:dyDescent="0.45">
      <c r="A19" s="1" t="s">
        <v>32</v>
      </c>
      <c r="B19" s="1" t="s">
        <v>34</v>
      </c>
      <c r="C19" s="1"/>
    </row>
    <row r="20" spans="1:4" x14ac:dyDescent="0.45">
      <c r="A20" s="1" t="s">
        <v>232</v>
      </c>
      <c r="B20" s="1"/>
      <c r="C20" s="1"/>
    </row>
    <row r="21" spans="1:4" x14ac:dyDescent="0.45">
      <c r="A21" s="1"/>
      <c r="B21" s="1" t="s">
        <v>233</v>
      </c>
      <c r="C21" s="1"/>
    </row>
    <row r="24" spans="1:4" x14ac:dyDescent="0.45">
      <c r="A24" t="s">
        <v>33</v>
      </c>
      <c r="B24" t="s">
        <v>31</v>
      </c>
      <c r="C24" t="s">
        <v>32</v>
      </c>
      <c r="D24" t="s">
        <v>34</v>
      </c>
    </row>
    <row r="25" spans="1:4" x14ac:dyDescent="0.45">
      <c r="A25" s="3" t="s">
        <v>40</v>
      </c>
      <c r="B25" s="5">
        <v>27600</v>
      </c>
      <c r="C25" s="5">
        <v>900</v>
      </c>
      <c r="D25" s="5">
        <v>24840000</v>
      </c>
    </row>
    <row r="26" spans="1:4" x14ac:dyDescent="0.45">
      <c r="A26" s="3" t="s">
        <v>42</v>
      </c>
      <c r="B26" s="5">
        <v>28800</v>
      </c>
      <c r="C26" s="5">
        <v>1500</v>
      </c>
      <c r="D26" s="5">
        <v>43200000</v>
      </c>
    </row>
    <row r="27" spans="1:4" x14ac:dyDescent="0.45">
      <c r="A27" s="3" t="s">
        <v>41</v>
      </c>
      <c r="B27" s="5">
        <v>30600</v>
      </c>
      <c r="C27" s="5">
        <v>800</v>
      </c>
      <c r="D27" s="5">
        <v>24480000</v>
      </c>
    </row>
    <row r="28" spans="1:4" x14ac:dyDescent="0.45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opLeftCell="A13" workbookViewId="0">
      <selection activeCell="I32" sqref="I32"/>
    </sheetView>
  </sheetViews>
  <sheetFormatPr defaultRowHeight="17" x14ac:dyDescent="0.45"/>
  <cols>
    <col min="1" max="1" width="8.6640625" customWidth="1"/>
    <col min="2" max="2" width="10.75" customWidth="1"/>
    <col min="4" max="4" width="10.9140625" bestFit="1" customWidth="1"/>
    <col min="5" max="5" width="10.4140625" bestFit="1" customWidth="1"/>
    <col min="9" max="9" width="11.6640625" bestFit="1" customWidth="1"/>
  </cols>
  <sheetData>
    <row r="1" spans="1:9" x14ac:dyDescent="0.45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45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45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45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45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45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45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45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45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45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45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45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30" t="s">
        <v>120</v>
      </c>
      <c r="G12" s="31"/>
      <c r="H12" s="32"/>
      <c r="I12" s="20">
        <f>SUMIF(G2:G11,"용산",H2:H11)/SUM(H3:H11)</f>
        <v>0.44819819819819817</v>
      </c>
    </row>
    <row r="14" spans="1:9" x14ac:dyDescent="0.45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45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45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45">
      <c r="A17" s="3" t="s">
        <v>155</v>
      </c>
      <c r="B17" s="4">
        <v>45392</v>
      </c>
      <c r="C17" s="3" t="s">
        <v>147</v>
      </c>
      <c r="D17" s="3">
        <v>8</v>
      </c>
      <c r="E17" s="3" t="str">
        <f>CHOOSE(MID(A17,4,1),"일반석","비즈니스석","일등석")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45">
      <c r="A18" s="3" t="s">
        <v>160</v>
      </c>
      <c r="B18" s="4">
        <v>45393</v>
      </c>
      <c r="C18" s="3" t="s">
        <v>149</v>
      </c>
      <c r="D18" s="3">
        <v>4</v>
      </c>
      <c r="E18" s="3" t="str">
        <f>CHOOSE(MID(A18,4,1),"일반석","비즈니스석","일등석")</f>
        <v>일등석</v>
      </c>
      <c r="G18" s="3" t="s">
        <v>167</v>
      </c>
      <c r="H18" s="3" t="s">
        <v>100</v>
      </c>
      <c r="I18" s="21">
        <v>68341200</v>
      </c>
    </row>
    <row r="19" spans="1:11" x14ac:dyDescent="0.45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ref="E19:E25" si="1">CHOOSE(MID(A19,4,1),"일반석","비즈니스석","일등석")</f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45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45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45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45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33" t="s">
        <v>176</v>
      </c>
      <c r="K23" s="34"/>
    </row>
    <row r="24" spans="1:11" x14ac:dyDescent="0.45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45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35" t="s">
        <v>177</v>
      </c>
      <c r="H25" s="36"/>
      <c r="I25" s="21">
        <f>ROUNDUP(AVERAGE(DMAX(G15:I24,3,J24:J25),DMAX(G15:I24,3,K24:K25)),-3)</f>
        <v>65539000</v>
      </c>
      <c r="J25" s="3" t="s">
        <v>100</v>
      </c>
      <c r="K25" s="3" t="s">
        <v>175</v>
      </c>
    </row>
    <row r="26" spans="1:11" x14ac:dyDescent="0.45">
      <c r="I26" s="29"/>
    </row>
    <row r="27" spans="1:11" x14ac:dyDescent="0.45">
      <c r="A27" s="13" t="s">
        <v>178</v>
      </c>
      <c r="B27" s="14" t="s">
        <v>182</v>
      </c>
      <c r="F27" s="34" t="s">
        <v>183</v>
      </c>
      <c r="G27" s="34"/>
    </row>
    <row r="28" spans="1:11" x14ac:dyDescent="0.45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45">
      <c r="A29" s="3" t="s">
        <v>188</v>
      </c>
      <c r="B29" s="4">
        <v>33305</v>
      </c>
      <c r="C29" s="3" t="s">
        <v>193</v>
      </c>
      <c r="D29" s="3" t="str">
        <f>YEAR(B29)&amp;VLOOKUP(C29,$F$29:$G$36,2,FALSE)</f>
        <v>1991man1</v>
      </c>
      <c r="F29" s="3" t="s">
        <v>199</v>
      </c>
      <c r="G29" s="3" t="s">
        <v>201</v>
      </c>
    </row>
    <row r="30" spans="1:11" x14ac:dyDescent="0.45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YEAR(B30)&amp;VLOOKUP(C30,$F$29:$G$36,2,FALSE)</f>
        <v>1984fam1</v>
      </c>
      <c r="F30" s="3" t="s">
        <v>200</v>
      </c>
      <c r="G30" s="3" t="s">
        <v>202</v>
      </c>
    </row>
    <row r="31" spans="1:11" x14ac:dyDescent="0.45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45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45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45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45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45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A24" sqref="A24"/>
    </sheetView>
  </sheetViews>
  <sheetFormatPr defaultRowHeight="17" outlineLevelRow="3" x14ac:dyDescent="0.45"/>
  <cols>
    <col min="3" max="6" width="13.08203125" customWidth="1"/>
  </cols>
  <sheetData>
    <row r="1" spans="1:6" ht="21" x14ac:dyDescent="0.45">
      <c r="A1" s="37" t="s">
        <v>86</v>
      </c>
      <c r="B1" s="37"/>
      <c r="C1" s="37"/>
      <c r="D1" s="37"/>
      <c r="E1" s="37"/>
      <c r="F1" s="37"/>
    </row>
    <row r="3" spans="1:6" x14ac:dyDescent="0.45">
      <c r="A3" s="27" t="s">
        <v>81</v>
      </c>
      <c r="B3" s="27" t="s">
        <v>85</v>
      </c>
      <c r="C3" s="27" t="s">
        <v>82</v>
      </c>
      <c r="D3" s="27" t="s">
        <v>84</v>
      </c>
      <c r="E3" s="27" t="s">
        <v>83</v>
      </c>
      <c r="F3" s="27" t="s">
        <v>87</v>
      </c>
    </row>
    <row r="4" spans="1:6" outlineLevel="3" x14ac:dyDescent="0.45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45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45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45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45">
      <c r="A8" s="3"/>
      <c r="B8" s="23" t="s">
        <v>238</v>
      </c>
      <c r="C8" s="5"/>
      <c r="D8" s="5"/>
      <c r="E8" s="5"/>
      <c r="F8" s="5">
        <f>SUBTOTAL(1,F4:F7)</f>
        <v>193572500</v>
      </c>
    </row>
    <row r="9" spans="1:6" outlineLevel="1" x14ac:dyDescent="0.45">
      <c r="A9" s="3"/>
      <c r="B9" s="23" t="s">
        <v>234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45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45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45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45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45">
      <c r="A14" s="3"/>
      <c r="B14" s="24" t="s">
        <v>239</v>
      </c>
      <c r="C14" s="5"/>
      <c r="D14" s="5"/>
      <c r="E14" s="5"/>
      <c r="F14" s="5">
        <f>SUBTOTAL(1,F10:F13)</f>
        <v>140640000</v>
      </c>
    </row>
    <row r="15" spans="1:6" outlineLevel="1" x14ac:dyDescent="0.45">
      <c r="A15" s="3"/>
      <c r="B15" s="24" t="s">
        <v>235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45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45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45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45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45">
      <c r="A20" s="1"/>
      <c r="B20" s="26" t="s">
        <v>240</v>
      </c>
      <c r="C20" s="25"/>
      <c r="D20" s="25"/>
      <c r="E20" s="25"/>
      <c r="F20" s="25">
        <f>SUBTOTAL(1,F16:F19)</f>
        <v>147170000</v>
      </c>
    </row>
    <row r="21" spans="1:6" outlineLevel="1" x14ac:dyDescent="0.45">
      <c r="A21" s="1"/>
      <c r="B21" s="26" t="s">
        <v>236</v>
      </c>
      <c r="C21" s="25">
        <f>SUBTOTAL(9,C16:C19)</f>
        <v>194310000</v>
      </c>
      <c r="D21" s="25">
        <f>SUBTOTAL(9,D16:D19)</f>
        <v>197890000</v>
      </c>
      <c r="E21" s="25">
        <f>SUBTOTAL(9,E16:E19)</f>
        <v>196480000</v>
      </c>
      <c r="F21" s="25"/>
    </row>
    <row r="22" spans="1:6" x14ac:dyDescent="0.45">
      <c r="A22" s="1"/>
      <c r="B22" s="26" t="s">
        <v>241</v>
      </c>
      <c r="C22" s="25"/>
      <c r="D22" s="25"/>
      <c r="E22" s="25"/>
      <c r="F22" s="25">
        <f>SUBTOTAL(1,F4:F19)</f>
        <v>160460833.33333334</v>
      </c>
    </row>
    <row r="23" spans="1:6" x14ac:dyDescent="0.45">
      <c r="A23" s="1"/>
      <c r="B23" s="26" t="s">
        <v>237</v>
      </c>
      <c r="C23" s="25">
        <f>SUBTOTAL(9,C4:C19)</f>
        <v>603410000</v>
      </c>
      <c r="D23" s="25">
        <f>SUBTOTAL(9,D4:D19)</f>
        <v>651660000</v>
      </c>
      <c r="E23" s="25">
        <f>SUBTOTAL(9,E4:E19)</f>
        <v>670460000</v>
      </c>
      <c r="F23" s="25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7"/>
  <sheetViews>
    <sheetView workbookViewId="0">
      <selection activeCell="G5" sqref="G5"/>
    </sheetView>
  </sheetViews>
  <sheetFormatPr defaultRowHeight="17" x14ac:dyDescent="0.45"/>
  <cols>
    <col min="2" max="2" width="21.58203125" bestFit="1" customWidth="1"/>
    <col min="3" max="7" width="12.6640625" customWidth="1"/>
  </cols>
  <sheetData>
    <row r="1" spans="1:7" x14ac:dyDescent="0.45">
      <c r="A1" s="38" t="s">
        <v>103</v>
      </c>
      <c r="B1" s="38"/>
    </row>
    <row r="2" spans="1:7" x14ac:dyDescent="0.45">
      <c r="A2" s="3" t="s">
        <v>104</v>
      </c>
      <c r="B2" s="5">
        <v>24000</v>
      </c>
    </row>
    <row r="3" spans="1:7" x14ac:dyDescent="0.45">
      <c r="A3" s="3" t="s">
        <v>105</v>
      </c>
      <c r="B3" s="5">
        <v>12000</v>
      </c>
    </row>
    <row r="4" spans="1:7" x14ac:dyDescent="0.45">
      <c r="A4" s="3" t="s">
        <v>106</v>
      </c>
      <c r="B4" s="5">
        <f>B2*30%*B3</f>
        <v>86400000</v>
      </c>
    </row>
    <row r="5" spans="1:7" x14ac:dyDescent="0.45">
      <c r="A5" s="3" t="s">
        <v>107</v>
      </c>
      <c r="B5" s="5">
        <v>95000000</v>
      </c>
    </row>
    <row r="6" spans="1:7" x14ac:dyDescent="0.45">
      <c r="A6" s="3" t="s">
        <v>108</v>
      </c>
      <c r="B6" s="5">
        <v>12000000</v>
      </c>
    </row>
    <row r="7" spans="1:7" x14ac:dyDescent="0.45">
      <c r="A7" s="3" t="s">
        <v>109</v>
      </c>
      <c r="B7" s="5">
        <f>B2*B3-SUM(B4:B6)</f>
        <v>94600000</v>
      </c>
    </row>
    <row r="10" spans="1:7" x14ac:dyDescent="0.45">
      <c r="B10" s="5"/>
      <c r="C10" s="35" t="s">
        <v>105</v>
      </c>
      <c r="D10" s="39"/>
      <c r="E10" s="39"/>
      <c r="F10" s="39"/>
      <c r="G10" s="36"/>
    </row>
    <row r="11" spans="1:7" x14ac:dyDescent="0.45">
      <c r="A11" s="40" t="s">
        <v>104</v>
      </c>
      <c r="B11" s="5">
        <f t="dataTable" ref="B11:G16" dt2D="1" dtr="1" r1="B3" r2="B2"/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45">
      <c r="A12" s="40"/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45">
      <c r="A13" s="40"/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45">
      <c r="A14" s="40"/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45">
      <c r="A15" s="40"/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45">
      <c r="A16" s="40"/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48">
        <v>0</v>
      </c>
    </row>
    <row r="17" spans="7:7" x14ac:dyDescent="0.45">
      <c r="G17" t="s">
        <v>243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L22" sqref="L22"/>
    </sheetView>
  </sheetViews>
  <sheetFormatPr defaultRowHeight="17" x14ac:dyDescent="0.45"/>
  <cols>
    <col min="1" max="9" width="6.58203125" customWidth="1"/>
  </cols>
  <sheetData>
    <row r="1" spans="1:9" ht="21" x14ac:dyDescent="0.45">
      <c r="A1" s="37" t="s">
        <v>51</v>
      </c>
      <c r="B1" s="37"/>
      <c r="C1" s="37"/>
      <c r="D1" s="37"/>
      <c r="E1" s="37"/>
      <c r="F1" s="37"/>
      <c r="G1" s="37"/>
      <c r="H1" s="37"/>
      <c r="I1" s="37"/>
    </row>
    <row r="2" spans="1:9" x14ac:dyDescent="0.45">
      <c r="I2" s="6" t="s">
        <v>68</v>
      </c>
    </row>
    <row r="3" spans="1:9" x14ac:dyDescent="0.45">
      <c r="A3" s="3" t="s">
        <v>52</v>
      </c>
      <c r="B3" s="28" t="s">
        <v>53</v>
      </c>
      <c r="C3" s="3" t="s">
        <v>54</v>
      </c>
      <c r="D3" s="28" t="s">
        <v>55</v>
      </c>
      <c r="E3" s="3" t="s">
        <v>56</v>
      </c>
      <c r="F3" s="28" t="s">
        <v>57</v>
      </c>
      <c r="G3" s="3" t="s">
        <v>58</v>
      </c>
      <c r="H3" s="28" t="s">
        <v>59</v>
      </c>
      <c r="I3" s="3" t="s">
        <v>60</v>
      </c>
    </row>
    <row r="4" spans="1:9" x14ac:dyDescent="0.45">
      <c r="A4" s="3" t="s">
        <v>61</v>
      </c>
      <c r="B4" s="28">
        <v>57</v>
      </c>
      <c r="C4" s="3">
        <v>51</v>
      </c>
      <c r="D4" s="28">
        <v>54</v>
      </c>
      <c r="E4" s="3">
        <v>52</v>
      </c>
      <c r="F4" s="28">
        <v>63</v>
      </c>
      <c r="G4" s="3">
        <v>77</v>
      </c>
      <c r="H4" s="28">
        <v>83</v>
      </c>
      <c r="I4" s="7">
        <f>AVERAGE(B4:H4)</f>
        <v>62.428571428571431</v>
      </c>
    </row>
    <row r="5" spans="1:9" x14ac:dyDescent="0.45">
      <c r="A5" s="3" t="s">
        <v>62</v>
      </c>
      <c r="B5" s="28">
        <v>49</v>
      </c>
      <c r="C5" s="3">
        <v>50</v>
      </c>
      <c r="D5" s="28">
        <v>45</v>
      </c>
      <c r="E5" s="3">
        <v>51</v>
      </c>
      <c r="F5" s="28">
        <v>55</v>
      </c>
      <c r="G5" s="3">
        <v>66</v>
      </c>
      <c r="H5" s="28">
        <v>78</v>
      </c>
      <c r="I5" s="7">
        <f t="shared" ref="I5:I10" si="0">AVERAGE(B5:H5)</f>
        <v>56.285714285714285</v>
      </c>
    </row>
    <row r="6" spans="1:9" x14ac:dyDescent="0.45">
      <c r="A6" s="3" t="s">
        <v>63</v>
      </c>
      <c r="B6" s="28">
        <v>53</v>
      </c>
      <c r="C6" s="3">
        <v>54</v>
      </c>
      <c r="D6" s="28">
        <v>56</v>
      </c>
      <c r="E6" s="3">
        <v>51</v>
      </c>
      <c r="F6" s="28">
        <v>60</v>
      </c>
      <c r="G6" s="3">
        <v>72</v>
      </c>
      <c r="H6" s="28">
        <v>67</v>
      </c>
      <c r="I6" s="7">
        <f t="shared" si="0"/>
        <v>59</v>
      </c>
    </row>
    <row r="7" spans="1:9" x14ac:dyDescent="0.45">
      <c r="A7" s="3" t="s">
        <v>64</v>
      </c>
      <c r="B7" s="28">
        <v>55</v>
      </c>
      <c r="C7" s="3">
        <v>56</v>
      </c>
      <c r="D7" s="28">
        <v>52</v>
      </c>
      <c r="E7" s="3">
        <v>50</v>
      </c>
      <c r="F7" s="28">
        <v>57</v>
      </c>
      <c r="G7" s="3">
        <v>74</v>
      </c>
      <c r="H7" s="28">
        <v>71</v>
      </c>
      <c r="I7" s="7">
        <f t="shared" si="0"/>
        <v>59.285714285714285</v>
      </c>
    </row>
    <row r="8" spans="1:9" x14ac:dyDescent="0.45">
      <c r="A8" s="3" t="s">
        <v>65</v>
      </c>
      <c r="B8" s="28">
        <v>51</v>
      </c>
      <c r="C8" s="3">
        <v>49</v>
      </c>
      <c r="D8" s="28">
        <v>48</v>
      </c>
      <c r="E8" s="3">
        <v>50</v>
      </c>
      <c r="F8" s="28">
        <v>56</v>
      </c>
      <c r="G8" s="3">
        <v>69</v>
      </c>
      <c r="H8" s="28">
        <v>74</v>
      </c>
      <c r="I8" s="7">
        <f t="shared" si="0"/>
        <v>56.714285714285715</v>
      </c>
    </row>
    <row r="9" spans="1:9" x14ac:dyDescent="0.45">
      <c r="A9" s="3" t="s">
        <v>66</v>
      </c>
      <c r="B9" s="28">
        <v>47</v>
      </c>
      <c r="C9" s="3">
        <v>49</v>
      </c>
      <c r="D9" s="28">
        <v>51</v>
      </c>
      <c r="E9" s="3">
        <v>53</v>
      </c>
      <c r="F9" s="28">
        <v>56</v>
      </c>
      <c r="G9" s="3">
        <v>63</v>
      </c>
      <c r="H9" s="28">
        <v>62</v>
      </c>
      <c r="I9" s="7">
        <f t="shared" si="0"/>
        <v>54.428571428571431</v>
      </c>
    </row>
    <row r="10" spans="1:9" x14ac:dyDescent="0.45">
      <c r="A10" s="3" t="s">
        <v>67</v>
      </c>
      <c r="B10" s="28">
        <v>54</v>
      </c>
      <c r="C10" s="3">
        <v>53</v>
      </c>
      <c r="D10" s="28">
        <v>54</v>
      </c>
      <c r="E10" s="3">
        <v>51</v>
      </c>
      <c r="F10" s="28">
        <v>60</v>
      </c>
      <c r="G10" s="3">
        <v>73</v>
      </c>
      <c r="H10" s="28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50800</xdr:colOff>
                    <xdr:row>11</xdr:row>
                    <xdr:rowOff>25400</xdr:rowOff>
                  </from>
                  <to>
                    <xdr:col>3</xdr:col>
                    <xdr:colOff>476250</xdr:colOff>
                    <xdr:row>12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tabSelected="1" workbookViewId="0">
      <selection activeCell="F28" sqref="F28"/>
    </sheetView>
  </sheetViews>
  <sheetFormatPr defaultRowHeight="17" x14ac:dyDescent="0.45"/>
  <cols>
    <col min="3" max="3" width="10.4140625" bestFit="1" customWidth="1"/>
  </cols>
  <sheetData>
    <row r="1" spans="1:5" ht="21" x14ac:dyDescent="0.45">
      <c r="A1" s="37" t="s">
        <v>69</v>
      </c>
      <c r="B1" s="37"/>
      <c r="C1" s="37"/>
      <c r="D1" s="37"/>
      <c r="E1" s="37"/>
    </row>
    <row r="2" spans="1:5" x14ac:dyDescent="0.45">
      <c r="E2" s="6" t="s">
        <v>80</v>
      </c>
    </row>
    <row r="3" spans="1:5" x14ac:dyDescent="0.45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45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45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45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45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45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45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a h o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p a h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W o a F w o i k e 4 D g A A A B E A A A A T A B w A R m 9 y b X V s Y X M v U 2 V j d G l v b j E u b S C i G A A o o B Q A A A A A A A A A A A A A A A A A A A A A A A A A A A A r T k 0 u y c z P U w i G 0 I b W A F B L A Q I t A B Q A A g A I A K W o a F x 7 A Z j M p A A A A P Y A A A A S A A A A A A A A A A A A A A A A A A A A A A B D b 2 5 m a W c v U G F j a 2 F n Z S 5 4 b W x Q S w E C L Q A U A A I A C A C l q G h c D 8 r p q 6 Q A A A D p A A A A E w A A A A A A A A A A A A A A A A D w A A A A W 0 N v b n R l b n R f V H l w Z X N d L n h t b F B L A Q I t A B Q A A g A I A K W o a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R H + j 5 1 v y x Q 7 Q n K M 7 H f Z 8 h A A A A A A I A A A A A A B B m A A A A A Q A A I A A A A P G H i W P y z E L N v + o z 8 r M 3 1 d 5 B C B 0 F p p U f x k C I d G / P G d l s A A A A A A 6 A A A A A A g A A I A A A A I 1 P h z D X e g X H e v x 2 r Z e R c q b K A I I C D 4 1 x c U G u U q N 7 f z o 7 U A A A A L 6 k U 2 w j d 8 e f 7 j N u L H C W O 2 B 0 e l F V 2 A z 0 4 H M 4 h j a k 2 p D / b V N Z u 2 K q n k T s q 3 1 E W X 8 8 t B R T v 5 0 a a X v 5 P 6 D / K Q O c e J C 6 8 e g c R Y e U 2 i C 2 m U J F W k G F Q A A A A L W z K C K R z 4 E Z s x j t x 4 0 t s q 1 X 9 R V p X 3 U S R f i T n v q 9 9 L 4 + A 8 t s g O i O m p T y 1 T A x W 3 9 4 a I + 6 Y o l P p Q R b H 9 H 2 p y a F 5 b g = < / D a t a M a s h u p > 
</file>

<file path=customXml/itemProps1.xml><?xml version="1.0" encoding="utf-8"?>
<ds:datastoreItem xmlns:ds="http://schemas.openxmlformats.org/officeDocument/2006/customXml" ds:itemID="{C07780F3-DB49-4445-9435-E63923153E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nayoung772@gmail.com</cp:lastModifiedBy>
  <dcterms:created xsi:type="dcterms:W3CDTF">2024-04-04T05:45:49Z</dcterms:created>
  <dcterms:modified xsi:type="dcterms:W3CDTF">2026-03-08T12:10:35Z</dcterms:modified>
</cp:coreProperties>
</file>