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컴활실기\길벗컴활2급\05 최신기출문제\"/>
    </mc:Choice>
  </mc:AlternateContent>
  <xr:revisionPtr revIDLastSave="0" documentId="13_ncr:1_{F8774CB0-BC6A-4A90-9BB3-0E8F2C90AF57}" xr6:coauthVersionLast="47" xr6:coauthVersionMax="47" xr10:uidLastSave="{00000000-0000-0000-0000-000000000000}"/>
  <bookViews>
    <workbookView xWindow="-120" yWindow="-120" windowWidth="29040" windowHeight="1584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불입금액">'분석작업-2'!$C$8</definedName>
  </definedNames>
  <calcPr calcId="191029"/>
  <pivotCaches>
    <pivotCache cacheId="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4" l="1"/>
  <c r="D29" i="4"/>
  <c r="D30" i="4"/>
  <c r="D31" i="4"/>
  <c r="D32" i="4"/>
  <c r="D33" i="4"/>
  <c r="D34" i="4"/>
  <c r="D35" i="4"/>
  <c r="D27" i="4"/>
  <c r="J16" i="4"/>
  <c r="J17" i="4"/>
  <c r="J18" i="4"/>
  <c r="J19" i="4"/>
  <c r="J20" i="4"/>
  <c r="J21" i="4"/>
  <c r="J22" i="4"/>
  <c r="J23" i="4"/>
  <c r="J15" i="4"/>
  <c r="E23" i="4"/>
  <c r="J11" i="4"/>
  <c r="D4" i="4"/>
  <c r="D5" i="4"/>
  <c r="D6" i="4"/>
  <c r="D7" i="4"/>
  <c r="D8" i="4"/>
  <c r="D9" i="4"/>
  <c r="D10" i="4"/>
  <c r="D11" i="4"/>
  <c r="D3" i="4"/>
  <c r="F5" i="7"/>
  <c r="F6" i="7"/>
  <c r="F7" i="7"/>
  <c r="F8" i="7"/>
  <c r="F9" i="7"/>
  <c r="F10" i="7"/>
  <c r="F4" i="7"/>
  <c r="F5" i="5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5" authorId="0" shapeId="0" xr:uid="{1E4EF591-3769-4E05-B55F-E9288E9510FD}">
      <text>
        <r>
          <rPr>
            <b/>
            <sz val="9"/>
            <color indexed="81"/>
            <rFont val="돋움"/>
            <family val="3"/>
            <charset val="129"/>
          </rPr>
          <t>재입고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</text>
    </comment>
  </commentList>
</comments>
</file>

<file path=xl/sharedStrings.xml><?xml version="1.0" encoding="utf-8"?>
<sst xmlns="http://schemas.openxmlformats.org/spreadsheetml/2006/main" count="324" uniqueCount="236">
  <si>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</si>
  <si>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</si>
  <si>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</si>
  <si>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</si>
  <si>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</si>
  <si>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</si>
  <si>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</si>
  <si>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</si>
  <si>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</si>
  <si>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</si>
  <si>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</si>
  <si>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</si>
  <si>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</si>
  <si>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</si>
  <si>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</si>
  <si>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</si>
  <si>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</si>
  <si>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</si>
  <si>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</si>
  <si>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</si>
  <si>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</si>
  <si>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</si>
  <si>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</si>
  <si>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</si>
  <si>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</si>
  <si>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</si>
  <si>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</si>
  <si>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</si>
  <si>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</si>
  <si>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</si>
  <si>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</si>
  <si>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</si>
  <si>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</si>
  <si>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</si>
  <si>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</si>
  <si>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</si>
  <si>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</si>
  <si>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</si>
  <si>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</si>
  <si>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</si>
  <si>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</si>
  <si>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</si>
  <si>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</si>
  <si>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</si>
  <si>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</si>
  <si>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</si>
  <si>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</si>
  <si>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</si>
  <si>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</si>
  <si>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</si>
  <si>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</si>
  <si>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</si>
  <si>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</si>
  <si>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</si>
  <si>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</si>
  <si>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</si>
  <si>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</si>
  <si>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</si>
  <si>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</si>
  <si>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</si>
  <si>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</si>
  <si>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</si>
  <si>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</si>
  <si>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</si>
  <si>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</si>
  <si>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</si>
  <si>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</si>
  <si>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</si>
  <si>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</si>
  <si>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</si>
  <si>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</si>
  <si>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</si>
  <si>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</si>
  <si>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</si>
  <si>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</si>
  <si>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</si>
  <si>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</si>
  <si>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</si>
  <si>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</si>
  <si>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</si>
  <si>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</si>
  <si>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</si>
  <si>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</si>
  <si>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</si>
  <si>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</si>
  <si>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</si>
  <si>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</si>
  <si>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</si>
  <si>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</si>
  <si>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</si>
  <si>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</si>
  <si>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</si>
  <si>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</si>
  <si>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</si>
  <si>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</si>
  <si>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</si>
  <si>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</si>
  <si>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</si>
  <si>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</si>
  <si>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</si>
  <si>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</si>
  <si>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</si>
  <si>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</si>
  <si>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</si>
  <si>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</si>
  <si>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</si>
  <si>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</si>
  <si>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</si>
  <si>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</si>
  <si>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</si>
  <si>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</si>
  <si>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</si>
  <si>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</si>
  <si>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</si>
  <si>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</si>
  <si>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</si>
  <si>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</si>
  <si>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</si>
  <si>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</si>
  <si>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</si>
  <si>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</si>
  <si>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</si>
  <si>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</si>
  <si>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</si>
  <si>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</si>
  <si>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</si>
  <si>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</si>
  <si>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</si>
  <si>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</si>
  <si>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</si>
  <si>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</si>
  <si>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</si>
  <si>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</si>
  <si>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</si>
  <si>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</si>
  <si>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</si>
  <si>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</si>
  <si>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</si>
  <si>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</si>
  <si>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</si>
  <si>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</si>
  <si>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</si>
  <si>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</si>
  <si>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</si>
  <si>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</si>
  <si>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</si>
  <si>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</si>
  <si>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</si>
  <si>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</si>
  <si>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</si>
  <si>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</si>
  <si>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</si>
  <si>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</si>
  <si>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</si>
  <si>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</si>
  <si>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</si>
  <si>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</si>
  <si>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</si>
  <si>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</si>
  <si>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</si>
  <si>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</si>
  <si>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</si>
  <si>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</si>
  <si>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</si>
  <si>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</si>
  <si>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</si>
  <si>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</si>
  <si>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</si>
  <si>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</si>
  <si>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</si>
  <si>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</si>
  <si>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</si>
  <si>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</si>
  <si>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</si>
  <si>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</si>
  <si>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</si>
  <si>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</si>
  <si>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</si>
  <si>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</si>
  <si>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</si>
  <si>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</si>
  <si>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</si>
  <si>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</si>
  <si>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</si>
  <si>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</si>
  <si>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</si>
  <si>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</si>
  <si>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</si>
  <si>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</si>
  <si>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상품코드</t>
    <phoneticPr fontId="1" type="noConversion"/>
  </si>
  <si>
    <t>여행지</t>
    <phoneticPr fontId="1" type="noConversion"/>
  </si>
  <si>
    <t>기간</t>
    <phoneticPr fontId="1" type="noConversion"/>
  </si>
  <si>
    <t>출발인원</t>
    <phoneticPr fontId="1" type="noConversion"/>
  </si>
  <si>
    <t>비용</t>
    <phoneticPr fontId="1" type="noConversion"/>
  </si>
  <si>
    <t>pg-153</t>
    <phoneticPr fontId="1" type="noConversion"/>
  </si>
  <si>
    <t>ba-964</t>
    <phoneticPr fontId="1" type="noConversion"/>
  </si>
  <si>
    <t>ds-277</t>
    <phoneticPr fontId="1" type="noConversion"/>
  </si>
  <si>
    <t>ck-695</t>
    <phoneticPr fontId="1" type="noConversion"/>
  </si>
  <si>
    <t>tr-184</t>
    <phoneticPr fontId="1" type="noConversion"/>
  </si>
  <si>
    <t>사이판</t>
    <phoneticPr fontId="1" type="noConversion"/>
  </si>
  <si>
    <t>발리</t>
    <phoneticPr fontId="1" type="noConversion"/>
  </si>
  <si>
    <t>다낭</t>
    <phoneticPr fontId="1" type="noConversion"/>
  </si>
  <si>
    <t>푸켓</t>
    <phoneticPr fontId="1" type="noConversion"/>
  </si>
  <si>
    <t>나트랑</t>
    <phoneticPr fontId="1" type="noConversion"/>
  </si>
  <si>
    <t>출발일</t>
    <phoneticPr fontId="1" type="noConversion"/>
  </si>
  <si>
    <t>4박5일</t>
    <phoneticPr fontId="1" type="noConversion"/>
  </si>
  <si>
    <t>3박4일</t>
    <phoneticPr fontId="1" type="noConversion"/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</si>
  <si>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</si>
  <si>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</si>
  <si>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</si>
  <si>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</si>
  <si>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</si>
  <si>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</si>
  <si>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</si>
  <si>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</si>
  <si>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</si>
  <si>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</si>
  <si>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</si>
  <si>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</si>
  <si>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행 레이블</t>
  </si>
  <si>
    <t>총합계</t>
  </si>
  <si>
    <t>열 레이블</t>
  </si>
  <si>
    <t>평균 : 판매량</t>
  </si>
  <si>
    <t>평균 : 총판매액</t>
  </si>
  <si>
    <t>금리</t>
  </si>
  <si>
    <t>불입금액</t>
  </si>
  <si>
    <t>금리인상</t>
  </si>
  <si>
    <t>만든 사람 user 날짜 2024-11-18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</si>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</sst>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9" formatCode="&quot;₩&quot;#,##0_);[Red]\(&quot;₩&quot;#,##0\)"/>
    <numFmt numFmtId="180" formatCode="m\/d\(aaa\)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9" fontId="0" fillId="0" borderId="6" xfId="0" applyNumberFormat="1" applyBorder="1">
      <alignment vertical="center"/>
    </xf>
    <xf numFmtId="0" fontId="7" fillId="3" borderId="5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2" fillId="4" borderId="9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5" borderId="0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9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E3-41B8-B867-9123B35062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4-43F0-90A4-CB7D45E34ADE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E3-41B8-B867-9123B35062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4-43F0-90A4-CB7D45E3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차트작업!$D$3</c15:sqref>
                        </c15:formulaRef>
                      </c:ext>
                    </c:extLst>
                    <c:strCache>
                      <c:ptCount val="1"/>
                      <c:pt idx="0">
                        <c:v>단가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차트작업!$C$4:$C$9</c15:sqref>
                        </c15:formulaRef>
                      </c:ext>
                    </c:extLst>
                    <c:strCache>
                      <c:ptCount val="6"/>
                      <c:pt idx="0">
                        <c:v>딸기</c:v>
                      </c:pt>
                      <c:pt idx="1">
                        <c:v>찰옥수수</c:v>
                      </c:pt>
                      <c:pt idx="2">
                        <c:v>미나리</c:v>
                      </c:pt>
                      <c:pt idx="3">
                        <c:v>낙지</c:v>
                      </c:pt>
                      <c:pt idx="4">
                        <c:v>오징어</c:v>
                      </c:pt>
                      <c:pt idx="5">
                        <c:v>굴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차트작업!$D$4:$D$9</c15:sqref>
                        </c15:formulaRef>
                      </c:ext>
                    </c:extLst>
                    <c:numCache>
                      <c:formatCode>#,##0_ </c:formatCode>
                      <c:ptCount val="6"/>
                      <c:pt idx="0">
                        <c:v>14000</c:v>
                      </c:pt>
                      <c:pt idx="1">
                        <c:v>15000</c:v>
                      </c:pt>
                      <c:pt idx="2">
                        <c:v>12000</c:v>
                      </c:pt>
                      <c:pt idx="3">
                        <c:v>24000</c:v>
                      </c:pt>
                      <c:pt idx="4">
                        <c:v>18000</c:v>
                      </c:pt>
                      <c:pt idx="5">
                        <c:v>20000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CD4-43F0-90A4-CB7D45E34ADE}"/>
                  </c:ext>
                </c:extLst>
              </c15:ser>
            </c15:filteredBarSeries>
          </c:ext>
        </c:extLst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3</xdr:col>
      <xdr:colOff>0</xdr:colOff>
      <xdr:row>13</xdr:row>
      <xdr:rowOff>0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6BCE156E-AB93-4ECD-B002-290D44F80E76}"/>
            </a:ext>
          </a:extLst>
        </xdr:cNvPr>
        <xdr:cNvSpPr/>
      </xdr:nvSpPr>
      <xdr:spPr>
        <a:xfrm>
          <a:off x="1371600" y="2352675"/>
          <a:ext cx="6858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14.76668414352" createdVersion="7" refreshedVersion="7" minRefreshableVersion="3" recordCount="12" xr:uid="{91207139-CA6E-4F02-A585-E8A70B4F5F19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B2640F-D897-452B-A5B6-D03999F6FDEF}" name="피벗 테이블1" cacheId="3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0"/>
        <item x="2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/>
    <dataField name="평균 : 총판매액" fld="5" subtotal="average" baseField="0" baseItem="0" numFmtId="176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D31" sqref="D31"/>
    </sheetView>
  </sheetViews>
  <sheetFormatPr defaultRowHeight="16.5" x14ac:dyDescent="0.3"/>
  <cols>
    <col min="3" max="3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189</v>
      </c>
      <c r="B3" s="1" t="s">
        <v>190</v>
      </c>
      <c r="C3" s="1" t="s">
        <v>204</v>
      </c>
      <c r="D3" s="1" t="s">
        <v>191</v>
      </c>
      <c r="E3" s="1" t="s">
        <v>192</v>
      </c>
      <c r="F3" s="1" t="s">
        <v>193</v>
      </c>
    </row>
    <row r="4" spans="1:6" x14ac:dyDescent="0.3">
      <c r="A4" s="1" t="s">
        <v>194</v>
      </c>
      <c r="B4" s="1" t="s">
        <v>199</v>
      </c>
      <c r="C4" s="2">
        <v>44995</v>
      </c>
      <c r="D4" s="1" t="s">
        <v>205</v>
      </c>
      <c r="E4" s="1">
        <v>36</v>
      </c>
      <c r="F4" s="3">
        <v>780000</v>
      </c>
    </row>
    <row r="5" spans="1:6" x14ac:dyDescent="0.3">
      <c r="A5" s="1" t="s">
        <v>195</v>
      </c>
      <c r="B5" s="1" t="s">
        <v>200</v>
      </c>
      <c r="C5" s="2">
        <v>44999</v>
      </c>
      <c r="D5" s="1" t="s">
        <v>205</v>
      </c>
      <c r="E5" s="1">
        <v>42</v>
      </c>
      <c r="F5" s="3">
        <v>960000</v>
      </c>
    </row>
    <row r="6" spans="1:6" x14ac:dyDescent="0.3">
      <c r="A6" s="1" t="s">
        <v>196</v>
      </c>
      <c r="B6" s="1" t="s">
        <v>201</v>
      </c>
      <c r="C6" s="2">
        <v>45000</v>
      </c>
      <c r="D6" s="1" t="s">
        <v>206</v>
      </c>
      <c r="E6" s="1">
        <v>30</v>
      </c>
      <c r="F6" s="3">
        <v>550000</v>
      </c>
    </row>
    <row r="7" spans="1:6" x14ac:dyDescent="0.3">
      <c r="A7" s="1" t="s">
        <v>197</v>
      </c>
      <c r="B7" s="1" t="s">
        <v>202</v>
      </c>
      <c r="C7" s="2">
        <v>45002</v>
      </c>
      <c r="D7" s="1" t="s">
        <v>206</v>
      </c>
      <c r="E7" s="1">
        <v>32</v>
      </c>
      <c r="F7" s="3">
        <v>830000</v>
      </c>
    </row>
    <row r="8" spans="1:6" x14ac:dyDescent="0.3">
      <c r="A8" s="1" t="s">
        <v>198</v>
      </c>
      <c r="B8" s="1" t="s">
        <v>203</v>
      </c>
      <c r="C8" s="2">
        <v>45006</v>
      </c>
      <c r="D8" s="1" t="s">
        <v>206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I10" sqref="I10"/>
    </sheetView>
  </sheetViews>
  <sheetFormatPr defaultRowHeight="16.5" x14ac:dyDescent="0.3"/>
  <cols>
    <col min="1" max="1" width="18.625" bestFit="1" customWidth="1"/>
    <col min="5" max="5" width="11.125" bestFit="1" customWidth="1"/>
    <col min="7" max="7" width="12.5" bestFit="1" customWidth="1"/>
  </cols>
  <sheetData>
    <row r="1" spans="1:7" ht="22.5" x14ac:dyDescent="0.3">
      <c r="A1" s="20" t="s">
        <v>81</v>
      </c>
      <c r="B1" s="20"/>
      <c r="C1" s="20"/>
      <c r="D1" s="20"/>
      <c r="E1" s="20"/>
      <c r="F1" s="20"/>
      <c r="G1" s="20"/>
    </row>
    <row r="3" spans="1:7" ht="17.25" thickBot="1" x14ac:dyDescent="0.35">
      <c r="A3" s="27" t="s">
        <v>82</v>
      </c>
      <c r="B3" s="27" t="s">
        <v>83</v>
      </c>
      <c r="C3" s="27" t="s">
        <v>84</v>
      </c>
      <c r="D3" s="27" t="s">
        <v>85</v>
      </c>
      <c r="E3" s="27" t="s">
        <v>86</v>
      </c>
      <c r="F3" s="27" t="s">
        <v>87</v>
      </c>
      <c r="G3" s="27" t="s">
        <v>88</v>
      </c>
    </row>
    <row r="4" spans="1:7" ht="17.25" thickTop="1" x14ac:dyDescent="0.3">
      <c r="A4" s="23" t="s">
        <v>89</v>
      </c>
      <c r="B4" s="23" t="s">
        <v>90</v>
      </c>
      <c r="C4" s="23">
        <v>320</v>
      </c>
      <c r="D4" s="23" t="s">
        <v>91</v>
      </c>
      <c r="E4" s="24">
        <v>45022</v>
      </c>
      <c r="F4" s="25">
        <v>1000</v>
      </c>
      <c r="G4" s="26">
        <v>16200000</v>
      </c>
    </row>
    <row r="5" spans="1:7" x14ac:dyDescent="0.3">
      <c r="A5" s="7" t="s">
        <v>92</v>
      </c>
      <c r="B5" s="7" t="s">
        <v>93</v>
      </c>
      <c r="C5" s="7">
        <v>250</v>
      </c>
      <c r="D5" s="7" t="s">
        <v>94</v>
      </c>
      <c r="E5" s="21">
        <v>45022</v>
      </c>
      <c r="F5" s="14">
        <v>500</v>
      </c>
      <c r="G5" s="22">
        <v>7936000</v>
      </c>
    </row>
    <row r="6" spans="1:7" x14ac:dyDescent="0.3">
      <c r="A6" s="7" t="s">
        <v>95</v>
      </c>
      <c r="B6" s="7" t="s">
        <v>96</v>
      </c>
      <c r="C6" s="7">
        <v>300</v>
      </c>
      <c r="D6" s="7" t="s">
        <v>97</v>
      </c>
      <c r="E6" s="21">
        <v>45023</v>
      </c>
      <c r="F6" s="14">
        <v>900</v>
      </c>
      <c r="G6" s="22">
        <v>13446000</v>
      </c>
    </row>
    <row r="7" spans="1:7" x14ac:dyDescent="0.3">
      <c r="A7" s="7" t="s">
        <v>98</v>
      </c>
      <c r="B7" s="7" t="s">
        <v>99</v>
      </c>
      <c r="C7" s="7">
        <v>360</v>
      </c>
      <c r="D7" s="7" t="s">
        <v>100</v>
      </c>
      <c r="E7" s="21">
        <v>45023</v>
      </c>
      <c r="F7" s="14">
        <v>1200</v>
      </c>
      <c r="G7" s="22">
        <v>21384000</v>
      </c>
    </row>
    <row r="8" spans="1:7" x14ac:dyDescent="0.3">
      <c r="A8" s="7" t="s">
        <v>101</v>
      </c>
      <c r="B8" s="7" t="s">
        <v>102</v>
      </c>
      <c r="C8" s="7">
        <v>295</v>
      </c>
      <c r="D8" s="7" t="s">
        <v>91</v>
      </c>
      <c r="E8" s="21">
        <v>45023</v>
      </c>
      <c r="F8" s="14">
        <v>1000</v>
      </c>
      <c r="G8" s="22">
        <v>13120000</v>
      </c>
    </row>
    <row r="9" spans="1:7" x14ac:dyDescent="0.3">
      <c r="A9" s="7" t="s">
        <v>103</v>
      </c>
      <c r="B9" s="7" t="s">
        <v>104</v>
      </c>
      <c r="C9" s="7">
        <v>440</v>
      </c>
      <c r="D9" s="7" t="s">
        <v>105</v>
      </c>
      <c r="E9" s="21">
        <v>45028</v>
      </c>
      <c r="F9" s="14">
        <v>1000</v>
      </c>
      <c r="G9" s="22">
        <v>22500000</v>
      </c>
    </row>
    <row r="10" spans="1:7" x14ac:dyDescent="0.3">
      <c r="A10" s="7" t="s">
        <v>106</v>
      </c>
      <c r="B10" s="7" t="s">
        <v>107</v>
      </c>
      <c r="C10" s="7">
        <v>350</v>
      </c>
      <c r="D10" s="7" t="s">
        <v>108</v>
      </c>
      <c r="E10" s="21">
        <v>45028</v>
      </c>
      <c r="F10" s="14">
        <v>900</v>
      </c>
      <c r="G10" s="22">
        <v>13050000</v>
      </c>
    </row>
    <row r="11" spans="1:7" x14ac:dyDescent="0.3">
      <c r="A11" s="7" t="s">
        <v>109</v>
      </c>
      <c r="B11" s="7" t="s">
        <v>110</v>
      </c>
      <c r="C11" s="7">
        <v>400</v>
      </c>
      <c r="D11" s="7" t="s">
        <v>100</v>
      </c>
      <c r="E11" s="21">
        <v>45030</v>
      </c>
      <c r="F11" s="14">
        <v>800</v>
      </c>
      <c r="G11" s="22">
        <v>21120000</v>
      </c>
    </row>
    <row r="12" spans="1:7" x14ac:dyDescent="0.3">
      <c r="A12" s="7" t="s">
        <v>111</v>
      </c>
      <c r="B12" s="7" t="s">
        <v>112</v>
      </c>
      <c r="C12" s="7">
        <v>330</v>
      </c>
      <c r="D12" s="7" t="s">
        <v>113</v>
      </c>
      <c r="E12" s="21">
        <v>45034</v>
      </c>
      <c r="F12" s="14">
        <v>1200</v>
      </c>
      <c r="G12" s="22">
        <v>17280000</v>
      </c>
    </row>
    <row r="13" spans="1:7" x14ac:dyDescent="0.3">
      <c r="A13" s="7" t="s">
        <v>114</v>
      </c>
      <c r="B13" s="7" t="s">
        <v>115</v>
      </c>
      <c r="C13" s="7">
        <v>420</v>
      </c>
      <c r="D13" s="7" t="s">
        <v>100</v>
      </c>
      <c r="E13" s="21">
        <v>45034</v>
      </c>
      <c r="F13" s="14">
        <v>600</v>
      </c>
      <c r="G13" s="22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6"/>
  <sheetViews>
    <sheetView workbookViewId="0">
      <selection activeCell="J11" sqref="J11"/>
    </sheetView>
  </sheetViews>
  <sheetFormatPr defaultRowHeight="16.5" x14ac:dyDescent="0.3"/>
  <cols>
    <col min="1" max="1" width="3.625" customWidth="1"/>
  </cols>
  <sheetData>
    <row r="2" spans="2:7" ht="20.25" x14ac:dyDescent="0.3">
      <c r="B2" s="16" t="s">
        <v>116</v>
      </c>
      <c r="C2" s="16"/>
      <c r="D2" s="16"/>
      <c r="E2" s="16"/>
      <c r="F2" s="16"/>
      <c r="G2" s="16"/>
    </row>
    <row r="4" spans="2:7" x14ac:dyDescent="0.3">
      <c r="B4" t="s">
        <v>207</v>
      </c>
      <c r="C4" t="s">
        <v>166</v>
      </c>
      <c r="D4" t="s">
        <v>208</v>
      </c>
      <c r="E4" t="s">
        <v>209</v>
      </c>
      <c r="F4" t="s">
        <v>210</v>
      </c>
      <c r="G4" t="s">
        <v>211</v>
      </c>
    </row>
    <row r="5" spans="2:7" x14ac:dyDescent="0.3">
      <c r="B5" t="s">
        <v>212</v>
      </c>
      <c r="C5" t="s">
        <v>213</v>
      </c>
      <c r="D5">
        <v>17.899999999999999</v>
      </c>
      <c r="E5">
        <v>26.9</v>
      </c>
      <c r="F5">
        <v>42.9</v>
      </c>
      <c r="G5">
        <v>70.099999999999994</v>
      </c>
    </row>
    <row r="6" spans="2:7" x14ac:dyDescent="0.3">
      <c r="B6" t="s">
        <v>212</v>
      </c>
      <c r="C6" t="s">
        <v>214</v>
      </c>
      <c r="D6">
        <v>18.2</v>
      </c>
      <c r="E6">
        <v>23.5</v>
      </c>
      <c r="F6">
        <v>44.2</v>
      </c>
      <c r="G6">
        <v>69.3</v>
      </c>
    </row>
    <row r="7" spans="2:7" x14ac:dyDescent="0.3">
      <c r="B7" t="s">
        <v>212</v>
      </c>
      <c r="C7" t="s">
        <v>215</v>
      </c>
      <c r="D7">
        <v>31.2</v>
      </c>
      <c r="E7">
        <v>38.4</v>
      </c>
      <c r="F7">
        <v>64.2</v>
      </c>
      <c r="G7">
        <v>69.400000000000006</v>
      </c>
    </row>
    <row r="8" spans="2:7" x14ac:dyDescent="0.3">
      <c r="B8" t="s">
        <v>216</v>
      </c>
      <c r="C8" t="s">
        <v>213</v>
      </c>
      <c r="D8">
        <v>2.1</v>
      </c>
      <c r="E8">
        <v>5.2</v>
      </c>
      <c r="F8">
        <v>10.6</v>
      </c>
      <c r="G8">
        <v>17.8</v>
      </c>
    </row>
    <row r="9" spans="2:7" x14ac:dyDescent="0.3">
      <c r="B9" t="s">
        <v>216</v>
      </c>
      <c r="C9" t="s">
        <v>214</v>
      </c>
      <c r="D9">
        <v>8.6</v>
      </c>
      <c r="E9">
        <v>9.4</v>
      </c>
      <c r="F9">
        <v>12.4</v>
      </c>
      <c r="G9">
        <v>16.5</v>
      </c>
    </row>
    <row r="10" spans="2:7" x14ac:dyDescent="0.3">
      <c r="B10" t="s">
        <v>216</v>
      </c>
      <c r="C10" t="s">
        <v>215</v>
      </c>
      <c r="D10">
        <v>5.7</v>
      </c>
      <c r="E10">
        <v>8.3000000000000007</v>
      </c>
      <c r="F10">
        <v>13.3</v>
      </c>
      <c r="G10">
        <v>19.8</v>
      </c>
    </row>
    <row r="11" spans="2:7" x14ac:dyDescent="0.3">
      <c r="B11" t="s">
        <v>217</v>
      </c>
      <c r="C11" t="s">
        <v>213</v>
      </c>
      <c r="D11">
        <v>-2.1</v>
      </c>
      <c r="E11">
        <v>0.2</v>
      </c>
      <c r="F11">
        <v>5.4</v>
      </c>
      <c r="G11">
        <v>11.9</v>
      </c>
    </row>
    <row r="12" spans="2:7" x14ac:dyDescent="0.3">
      <c r="B12" t="s">
        <v>217</v>
      </c>
      <c r="C12" t="s">
        <v>214</v>
      </c>
      <c r="D12">
        <v>-1.9</v>
      </c>
      <c r="E12">
        <v>0.6</v>
      </c>
      <c r="F12">
        <v>5.7</v>
      </c>
      <c r="G12">
        <v>12.3</v>
      </c>
    </row>
    <row r="13" spans="2:7" x14ac:dyDescent="0.3">
      <c r="B13" t="s">
        <v>217</v>
      </c>
      <c r="C13" t="s">
        <v>215</v>
      </c>
      <c r="D13">
        <v>0.1</v>
      </c>
      <c r="E13">
        <v>1.9</v>
      </c>
      <c r="F13">
        <v>6.6</v>
      </c>
      <c r="G13">
        <v>12.9</v>
      </c>
    </row>
    <row r="14" spans="2:7" x14ac:dyDescent="0.3">
      <c r="B14" t="s">
        <v>218</v>
      </c>
      <c r="C14" t="s">
        <v>213</v>
      </c>
      <c r="D14">
        <v>58</v>
      </c>
      <c r="E14">
        <v>56</v>
      </c>
      <c r="F14">
        <v>56</v>
      </c>
      <c r="G14">
        <v>55</v>
      </c>
    </row>
    <row r="15" spans="2:7" x14ac:dyDescent="0.3">
      <c r="B15" t="s">
        <v>218</v>
      </c>
      <c r="C15" t="s">
        <v>214</v>
      </c>
      <c r="D15">
        <v>62</v>
      </c>
      <c r="E15">
        <v>59</v>
      </c>
      <c r="F15">
        <v>58</v>
      </c>
      <c r="G15">
        <v>56</v>
      </c>
    </row>
    <row r="16" spans="2:7" x14ac:dyDescent="0.3">
      <c r="B16" t="s">
        <v>218</v>
      </c>
      <c r="C16" t="s">
        <v>215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abSelected="1" topLeftCell="A7" workbookViewId="0">
      <selection activeCell="F32" sqref="F32"/>
    </sheetView>
  </sheetViews>
  <sheetFormatPr defaultRowHeight="16.5" x14ac:dyDescent="0.3"/>
  <cols>
    <col min="2" max="2" width="11.25" bestFit="1" customWidth="1"/>
    <col min="3" max="3" width="10.875" bestFit="1" customWidth="1"/>
    <col min="4" max="4" width="11.125" bestFit="1" customWidth="1"/>
    <col min="5" max="5" width="9.875" bestFit="1" customWidth="1"/>
    <col min="9" max="9" width="11" bestFit="1" customWidth="1"/>
  </cols>
  <sheetData>
    <row r="1" spans="1:10" x14ac:dyDescent="0.3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3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3">
      <c r="A3" s="7" t="s">
        <v>14</v>
      </c>
      <c r="B3" s="8">
        <v>45022</v>
      </c>
      <c r="C3" s="7">
        <v>4</v>
      </c>
      <c r="D3" s="8" t="str">
        <f>MONTH(WORKDAY(B3,C3))&amp;"/"&amp;DAY(WORKDAY(B3,C3))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3">
      <c r="A4" s="7" t="s">
        <v>17</v>
      </c>
      <c r="B4" s="8">
        <v>45023</v>
      </c>
      <c r="C4" s="7">
        <v>6</v>
      </c>
      <c r="D4" s="8" t="str">
        <f t="shared" ref="D4:D11" si="0">MONTH(WORKDAY(B4,C4))&amp;"/"&amp;DAY(WORKDAY(B4,C4))</f>
        <v>4/17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3">
      <c r="A5" s="7" t="s">
        <v>20</v>
      </c>
      <c r="B5" s="8">
        <v>45023</v>
      </c>
      <c r="C5" s="7">
        <v>4</v>
      </c>
      <c r="D5" s="8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3">
      <c r="A6" s="7" t="s">
        <v>22</v>
      </c>
      <c r="B6" s="8">
        <v>45028</v>
      </c>
      <c r="C6" s="7">
        <v>7</v>
      </c>
      <c r="D6" s="8" t="str">
        <f t="shared" si="0"/>
        <v>4/21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3">
      <c r="A7" s="7" t="s">
        <v>25</v>
      </c>
      <c r="B7" s="8">
        <v>45028</v>
      </c>
      <c r="C7" s="7">
        <v>5</v>
      </c>
      <c r="D7" s="8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3">
      <c r="A8" s="7" t="s">
        <v>27</v>
      </c>
      <c r="B8" s="8">
        <v>45033</v>
      </c>
      <c r="C8" s="7">
        <v>5</v>
      </c>
      <c r="D8" s="8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3">
      <c r="A9" s="7" t="s">
        <v>29</v>
      </c>
      <c r="B9" s="8">
        <v>45034</v>
      </c>
      <c r="C9" s="7">
        <v>4</v>
      </c>
      <c r="D9" s="8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3">
      <c r="A10" s="7" t="s">
        <v>31</v>
      </c>
      <c r="B10" s="8">
        <v>45034</v>
      </c>
      <c r="C10" s="7">
        <v>7</v>
      </c>
      <c r="D10" s="8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3">
      <c r="A11" s="7" t="s">
        <v>33</v>
      </c>
      <c r="B11" s="8">
        <v>45035</v>
      </c>
      <c r="C11" s="7">
        <v>3</v>
      </c>
      <c r="D11" s="8" t="str">
        <f t="shared" si="0"/>
        <v>4/24</v>
      </c>
      <c r="F11" s="17" t="s">
        <v>34</v>
      </c>
      <c r="G11" s="18"/>
      <c r="H11" s="18"/>
      <c r="I11" s="19"/>
      <c r="J11" s="7">
        <f>DAVERAGE(F2:J10,3,F2:F3)-AVERAGE(H3:H10)</f>
        <v>-4</v>
      </c>
    </row>
    <row r="13" spans="1:10" x14ac:dyDescent="0.3">
      <c r="A13" s="5" t="s">
        <v>35</v>
      </c>
      <c r="B13" s="4" t="s">
        <v>36</v>
      </c>
      <c r="G13" s="6" t="s">
        <v>37</v>
      </c>
      <c r="H13" s="4" t="s">
        <v>38</v>
      </c>
    </row>
    <row r="14" spans="1:10" x14ac:dyDescent="0.3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 x14ac:dyDescent="0.3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 t="str">
        <f>IF(I15&gt;=LARGE($I$15:$I$23,3),"◆",IF(I15&lt;=SMALL($I$15:$I$23,3),"◇",""))</f>
        <v>◆</v>
      </c>
    </row>
    <row r="16" spans="1:10" x14ac:dyDescent="0.3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 t="str">
        <f t="shared" ref="J16:J23" si="1">IF(I16&gt;=LARGE($I$15:$I$23,3),"◆",IF(I16&lt;=SMALL($I$15:$I$23,3),"◇",""))</f>
        <v>◇</v>
      </c>
    </row>
    <row r="17" spans="1:10" x14ac:dyDescent="0.3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 t="str">
        <f t="shared" si="1"/>
        <v>◇</v>
      </c>
    </row>
    <row r="18" spans="1:10" x14ac:dyDescent="0.3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 t="str">
        <f t="shared" si="1"/>
        <v>◆</v>
      </c>
    </row>
    <row r="19" spans="1:10" x14ac:dyDescent="0.3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 t="str">
        <f t="shared" si="1"/>
        <v/>
      </c>
    </row>
    <row r="20" spans="1:10" x14ac:dyDescent="0.3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 t="str">
        <f t="shared" si="1"/>
        <v>◇</v>
      </c>
    </row>
    <row r="21" spans="1:10" x14ac:dyDescent="0.3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 t="str">
        <f t="shared" si="1"/>
        <v/>
      </c>
    </row>
    <row r="22" spans="1:10" x14ac:dyDescent="0.3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 t="str">
        <f t="shared" si="1"/>
        <v>◆</v>
      </c>
    </row>
    <row r="23" spans="1:10" x14ac:dyDescent="0.3">
      <c r="A23" s="17" t="s">
        <v>66</v>
      </c>
      <c r="B23" s="18"/>
      <c r="C23" s="18"/>
      <c r="D23" s="19"/>
      <c r="E23" s="12">
        <f>SUMIFS(E15:E22,A15:A22,"&lt;&gt;바나나",E15:E22,"&gt;="&amp;AVERAGE(E15:E22))</f>
        <v>1070000</v>
      </c>
      <c r="G23" s="7" t="s">
        <v>67</v>
      </c>
      <c r="H23" s="7" t="s">
        <v>55</v>
      </c>
      <c r="I23" s="11">
        <v>2012000</v>
      </c>
      <c r="J23" s="7" t="str">
        <f t="shared" si="1"/>
        <v/>
      </c>
    </row>
    <row r="25" spans="1:10" x14ac:dyDescent="0.3">
      <c r="A25" s="5" t="s">
        <v>68</v>
      </c>
      <c r="B25" s="4" t="s">
        <v>69</v>
      </c>
    </row>
    <row r="26" spans="1:10" x14ac:dyDescent="0.3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0" x14ac:dyDescent="0.3">
      <c r="A27" s="7">
        <v>1</v>
      </c>
      <c r="B27" s="7" t="s">
        <v>74</v>
      </c>
      <c r="C27" s="7">
        <v>3</v>
      </c>
      <c r="D27" s="11">
        <f>IFERROR(C27*HLOOKUP(B27,$G$27:$J$28,2,0),"주문오류")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0" x14ac:dyDescent="0.3">
      <c r="A28" s="7">
        <v>2</v>
      </c>
      <c r="B28" s="7" t="s">
        <v>75</v>
      </c>
      <c r="C28" s="7">
        <v>2</v>
      </c>
      <c r="D28" s="11">
        <f t="shared" ref="D28:D35" si="2">IFERROR(C28*HLOOKUP(B28,$G$27:$J$28,2,0),"주문오류")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3">
      <c r="A29" s="7">
        <v>3</v>
      </c>
      <c r="B29" s="7" t="s">
        <v>76</v>
      </c>
      <c r="C29" s="7">
        <v>5</v>
      </c>
      <c r="D29" s="11">
        <f t="shared" si="2"/>
        <v>17500</v>
      </c>
    </row>
    <row r="30" spans="1:10" x14ac:dyDescent="0.3">
      <c r="A30" s="7">
        <v>4</v>
      </c>
      <c r="B30" s="7" t="s">
        <v>77</v>
      </c>
      <c r="C30" s="7">
        <v>3</v>
      </c>
      <c r="D30" s="11">
        <f t="shared" si="2"/>
        <v>16500</v>
      </c>
    </row>
    <row r="31" spans="1:10" x14ac:dyDescent="0.3">
      <c r="A31" s="7">
        <v>5</v>
      </c>
      <c r="B31" s="7" t="s">
        <v>77</v>
      </c>
      <c r="C31" s="7">
        <v>2</v>
      </c>
      <c r="D31" s="11">
        <f t="shared" si="2"/>
        <v>11000</v>
      </c>
    </row>
    <row r="32" spans="1:10" x14ac:dyDescent="0.3">
      <c r="A32" s="7">
        <v>6</v>
      </c>
      <c r="B32" s="7" t="s">
        <v>78</v>
      </c>
      <c r="C32" s="7">
        <v>4</v>
      </c>
      <c r="D32" s="11" t="str">
        <f t="shared" si="2"/>
        <v>주문오류</v>
      </c>
    </row>
    <row r="33" spans="1:4" x14ac:dyDescent="0.3">
      <c r="A33" s="7">
        <v>7</v>
      </c>
      <c r="B33" s="7" t="s">
        <v>75</v>
      </c>
      <c r="C33" s="7">
        <v>3</v>
      </c>
      <c r="D33" s="11">
        <f t="shared" si="2"/>
        <v>21000</v>
      </c>
    </row>
    <row r="34" spans="1:4" x14ac:dyDescent="0.3">
      <c r="A34" s="7">
        <v>8</v>
      </c>
      <c r="B34" s="7" t="s">
        <v>74</v>
      </c>
      <c r="C34" s="7">
        <v>5</v>
      </c>
      <c r="D34" s="11">
        <f t="shared" si="2"/>
        <v>25000</v>
      </c>
    </row>
    <row r="35" spans="1:4" x14ac:dyDescent="0.3">
      <c r="A35" s="7">
        <v>9</v>
      </c>
      <c r="B35" s="7" t="s">
        <v>76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workbookViewId="0">
      <selection activeCell="J20" sqref="J20"/>
    </sheetView>
  </sheetViews>
  <sheetFormatPr defaultRowHeight="16.5" x14ac:dyDescent="0.3"/>
  <cols>
    <col min="1" max="1" width="11.875" bestFit="1" customWidth="1"/>
    <col min="2" max="2" width="13.125" bestFit="1" customWidth="1"/>
    <col min="3" max="3" width="15.25" bestFit="1" customWidth="1"/>
    <col min="4" max="4" width="13.125" bestFit="1" customWidth="1"/>
    <col min="5" max="5" width="15.25" bestFit="1" customWidth="1"/>
    <col min="6" max="6" width="13.125" bestFit="1" customWidth="1"/>
    <col min="7" max="7" width="15.25" bestFit="1" customWidth="1"/>
    <col min="8" max="8" width="18" bestFit="1" customWidth="1"/>
    <col min="9" max="9" width="20.125" bestFit="1" customWidth="1"/>
  </cols>
  <sheetData>
    <row r="1" spans="1:6" ht="20.25" x14ac:dyDescent="0.3">
      <c r="A1" s="16" t="s">
        <v>117</v>
      </c>
      <c r="B1" s="16"/>
      <c r="C1" s="16"/>
      <c r="D1" s="16"/>
      <c r="E1" s="16"/>
      <c r="F1" s="16"/>
    </row>
    <row r="3" spans="1:6" x14ac:dyDescent="0.3">
      <c r="A3" s="7" t="s">
        <v>118</v>
      </c>
      <c r="B3" s="7" t="s">
        <v>119</v>
      </c>
      <c r="C3" s="7" t="s">
        <v>120</v>
      </c>
      <c r="D3" s="7" t="s">
        <v>121</v>
      </c>
      <c r="E3" s="7" t="s">
        <v>122</v>
      </c>
      <c r="F3" s="7" t="s">
        <v>123</v>
      </c>
    </row>
    <row r="4" spans="1:6" x14ac:dyDescent="0.3">
      <c r="A4" s="7" t="s">
        <v>124</v>
      </c>
      <c r="B4" s="7" t="s">
        <v>125</v>
      </c>
      <c r="C4" s="7" t="s">
        <v>126</v>
      </c>
      <c r="D4" s="7">
        <v>28</v>
      </c>
      <c r="E4" s="11">
        <v>1056000</v>
      </c>
      <c r="F4" s="11">
        <f>D4*E4</f>
        <v>29568000</v>
      </c>
    </row>
    <row r="5" spans="1:6" x14ac:dyDescent="0.3">
      <c r="A5" s="7" t="s">
        <v>127</v>
      </c>
      <c r="B5" s="7" t="s">
        <v>128</v>
      </c>
      <c r="C5" s="7" t="s">
        <v>129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3">
      <c r="A6" s="7" t="s">
        <v>130</v>
      </c>
      <c r="B6" s="7" t="s">
        <v>125</v>
      </c>
      <c r="C6" s="7" t="s">
        <v>131</v>
      </c>
      <c r="D6" s="7">
        <v>19</v>
      </c>
      <c r="E6" s="11">
        <v>1950000</v>
      </c>
      <c r="F6" s="11">
        <f t="shared" si="0"/>
        <v>37050000</v>
      </c>
    </row>
    <row r="7" spans="1:6" x14ac:dyDescent="0.3">
      <c r="A7" s="7" t="s">
        <v>132</v>
      </c>
      <c r="B7" s="7" t="s">
        <v>133</v>
      </c>
      <c r="C7" s="7" t="s">
        <v>134</v>
      </c>
      <c r="D7" s="7">
        <v>61</v>
      </c>
      <c r="E7" s="11">
        <v>699000</v>
      </c>
      <c r="F7" s="11">
        <f t="shared" si="0"/>
        <v>42639000</v>
      </c>
    </row>
    <row r="8" spans="1:6" x14ac:dyDescent="0.3">
      <c r="A8" s="7" t="s">
        <v>124</v>
      </c>
      <c r="B8" s="7" t="s">
        <v>133</v>
      </c>
      <c r="C8" s="7" t="s">
        <v>135</v>
      </c>
      <c r="D8" s="7">
        <v>53</v>
      </c>
      <c r="E8" s="11">
        <v>1056000</v>
      </c>
      <c r="F8" s="11">
        <f t="shared" si="0"/>
        <v>55968000</v>
      </c>
    </row>
    <row r="9" spans="1:6" x14ac:dyDescent="0.3">
      <c r="A9" s="7" t="s">
        <v>136</v>
      </c>
      <c r="B9" s="7" t="s">
        <v>125</v>
      </c>
      <c r="C9" s="7" t="s">
        <v>137</v>
      </c>
      <c r="D9" s="7">
        <v>27</v>
      </c>
      <c r="E9" s="11">
        <v>376000</v>
      </c>
      <c r="F9" s="11">
        <f t="shared" si="0"/>
        <v>10152000</v>
      </c>
    </row>
    <row r="10" spans="1:6" x14ac:dyDescent="0.3">
      <c r="A10" s="7" t="s">
        <v>130</v>
      </c>
      <c r="B10" s="7" t="s">
        <v>133</v>
      </c>
      <c r="C10" s="7" t="s">
        <v>138</v>
      </c>
      <c r="D10" s="7">
        <v>22</v>
      </c>
      <c r="E10" s="11">
        <v>1950000</v>
      </c>
      <c r="F10" s="11">
        <f t="shared" si="0"/>
        <v>42900000</v>
      </c>
    </row>
    <row r="11" spans="1:6" x14ac:dyDescent="0.3">
      <c r="A11" s="7" t="s">
        <v>136</v>
      </c>
      <c r="B11" s="7" t="s">
        <v>128</v>
      </c>
      <c r="C11" s="7" t="s">
        <v>139</v>
      </c>
      <c r="D11" s="7">
        <v>15</v>
      </c>
      <c r="E11" s="11">
        <v>376000</v>
      </c>
      <c r="F11" s="11">
        <f t="shared" si="0"/>
        <v>5640000</v>
      </c>
    </row>
    <row r="12" spans="1:6" x14ac:dyDescent="0.3">
      <c r="A12" s="7" t="s">
        <v>124</v>
      </c>
      <c r="B12" s="7" t="s">
        <v>128</v>
      </c>
      <c r="C12" s="7" t="s">
        <v>140</v>
      </c>
      <c r="D12" s="7">
        <v>38</v>
      </c>
      <c r="E12" s="11">
        <v>1056000</v>
      </c>
      <c r="F12" s="11">
        <f t="shared" si="0"/>
        <v>40128000</v>
      </c>
    </row>
    <row r="13" spans="1:6" x14ac:dyDescent="0.3">
      <c r="A13" s="7" t="s">
        <v>127</v>
      </c>
      <c r="B13" s="7" t="s">
        <v>133</v>
      </c>
      <c r="C13" s="7" t="s">
        <v>141</v>
      </c>
      <c r="D13" s="7">
        <v>46</v>
      </c>
      <c r="E13" s="11">
        <v>289000</v>
      </c>
      <c r="F13" s="11">
        <f t="shared" si="0"/>
        <v>13294000</v>
      </c>
    </row>
    <row r="14" spans="1:6" x14ac:dyDescent="0.3">
      <c r="A14" s="7" t="s">
        <v>127</v>
      </c>
      <c r="B14" s="7" t="s">
        <v>125</v>
      </c>
      <c r="C14" s="7" t="s">
        <v>142</v>
      </c>
      <c r="D14" s="7">
        <v>62</v>
      </c>
      <c r="E14" s="11">
        <v>289000</v>
      </c>
      <c r="F14" s="11">
        <f t="shared" si="0"/>
        <v>17918000</v>
      </c>
    </row>
    <row r="15" spans="1:6" x14ac:dyDescent="0.3">
      <c r="A15" s="7" t="s">
        <v>132</v>
      </c>
      <c r="B15" s="7" t="s">
        <v>128</v>
      </c>
      <c r="C15" s="7" t="s">
        <v>143</v>
      </c>
      <c r="D15" s="7">
        <v>24</v>
      </c>
      <c r="E15" s="11">
        <v>699000</v>
      </c>
      <c r="F15" s="11">
        <f t="shared" si="0"/>
        <v>16776000</v>
      </c>
    </row>
    <row r="18" spans="1:7" x14ac:dyDescent="0.3">
      <c r="B18" s="28" t="s">
        <v>221</v>
      </c>
    </row>
    <row r="19" spans="1:7" x14ac:dyDescent="0.3">
      <c r="B19" t="s">
        <v>125</v>
      </c>
      <c r="D19" t="s">
        <v>133</v>
      </c>
      <c r="F19" t="s">
        <v>128</v>
      </c>
    </row>
    <row r="20" spans="1:7" x14ac:dyDescent="0.3">
      <c r="A20" s="28" t="s">
        <v>219</v>
      </c>
      <c r="B20" t="s">
        <v>222</v>
      </c>
      <c r="C20" t="s">
        <v>223</v>
      </c>
      <c r="D20" t="s">
        <v>222</v>
      </c>
      <c r="E20" t="s">
        <v>223</v>
      </c>
      <c r="F20" t="s">
        <v>222</v>
      </c>
      <c r="G20" t="s">
        <v>223</v>
      </c>
    </row>
    <row r="21" spans="1:7" x14ac:dyDescent="0.3">
      <c r="A21" s="29" t="s">
        <v>127</v>
      </c>
      <c r="B21" s="30">
        <v>62</v>
      </c>
      <c r="C21" s="31">
        <v>17918000</v>
      </c>
      <c r="D21" s="30">
        <v>46</v>
      </c>
      <c r="E21" s="31">
        <v>13294000</v>
      </c>
      <c r="F21" s="30">
        <v>35</v>
      </c>
      <c r="G21" s="31">
        <v>10115000</v>
      </c>
    </row>
    <row r="22" spans="1:7" x14ac:dyDescent="0.3">
      <c r="A22" s="29" t="s">
        <v>124</v>
      </c>
      <c r="B22" s="30">
        <v>28</v>
      </c>
      <c r="C22" s="31">
        <v>29568000</v>
      </c>
      <c r="D22" s="30">
        <v>53</v>
      </c>
      <c r="E22" s="31">
        <v>55968000</v>
      </c>
      <c r="F22" s="30">
        <v>38</v>
      </c>
      <c r="G22" s="31">
        <v>40128000</v>
      </c>
    </row>
    <row r="23" spans="1:7" x14ac:dyDescent="0.3">
      <c r="A23" s="29" t="s">
        <v>136</v>
      </c>
      <c r="B23" s="30">
        <v>27</v>
      </c>
      <c r="C23" s="31">
        <v>10152000</v>
      </c>
      <c r="D23" s="30"/>
      <c r="E23" s="31"/>
      <c r="F23" s="30">
        <v>15</v>
      </c>
      <c r="G23" s="31">
        <v>5640000</v>
      </c>
    </row>
    <row r="24" spans="1:7" x14ac:dyDescent="0.3">
      <c r="A24" s="29" t="s">
        <v>132</v>
      </c>
      <c r="B24" s="30"/>
      <c r="C24" s="31"/>
      <c r="D24" s="30">
        <v>61</v>
      </c>
      <c r="E24" s="31">
        <v>42639000</v>
      </c>
      <c r="F24" s="30">
        <v>24</v>
      </c>
      <c r="G24" s="31">
        <v>16776000</v>
      </c>
    </row>
    <row r="25" spans="1:7" x14ac:dyDescent="0.3">
      <c r="A25" s="29" t="s">
        <v>130</v>
      </c>
      <c r="B25" s="30">
        <v>19</v>
      </c>
      <c r="C25" s="31">
        <v>37050000</v>
      </c>
      <c r="D25" s="30">
        <v>22</v>
      </c>
      <c r="E25" s="31">
        <v>42900000</v>
      </c>
      <c r="F25" s="30"/>
      <c r="G25" s="31"/>
    </row>
    <row r="26" spans="1:7" x14ac:dyDescent="0.3">
      <c r="A26" s="29" t="s">
        <v>220</v>
      </c>
      <c r="B26" s="30">
        <v>34</v>
      </c>
      <c r="C26" s="31">
        <v>23672000</v>
      </c>
      <c r="D26" s="30">
        <v>45.5</v>
      </c>
      <c r="E26" s="31">
        <v>38700250</v>
      </c>
      <c r="F26" s="30">
        <v>28</v>
      </c>
      <c r="G26" s="31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F3F9C-6D20-454F-B5BD-DB47892D2245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4" max="6" width="10.875" bestFit="1" customWidth="1" outlineLevel="1"/>
  </cols>
  <sheetData>
    <row r="1" spans="2:6" ht="17.25" thickBot="1" x14ac:dyDescent="0.35"/>
    <row r="2" spans="2:6" x14ac:dyDescent="0.3">
      <c r="B2" s="36" t="s">
        <v>229</v>
      </c>
      <c r="C2" s="37"/>
      <c r="D2" s="43"/>
      <c r="E2" s="43"/>
      <c r="F2" s="43"/>
    </row>
    <row r="3" spans="2:6" collapsed="1" x14ac:dyDescent="0.3">
      <c r="B3" s="35"/>
      <c r="C3" s="35"/>
      <c r="D3" s="44" t="s">
        <v>231</v>
      </c>
      <c r="E3" s="44" t="s">
        <v>226</v>
      </c>
      <c r="F3" s="44" t="s">
        <v>228</v>
      </c>
    </row>
    <row r="4" spans="2:6" ht="40.5" hidden="1" outlineLevel="1" x14ac:dyDescent="0.3">
      <c r="B4" s="39"/>
      <c r="C4" s="39"/>
      <c r="D4" s="32"/>
      <c r="E4" s="46" t="s">
        <v>227</v>
      </c>
      <c r="F4" s="46" t="s">
        <v>227</v>
      </c>
    </row>
    <row r="5" spans="2:6" x14ac:dyDescent="0.3">
      <c r="B5" s="40" t="s">
        <v>230</v>
      </c>
      <c r="C5" s="41"/>
      <c r="D5" s="38"/>
      <c r="E5" s="38"/>
      <c r="F5" s="38"/>
    </row>
    <row r="6" spans="2:6" outlineLevel="1" x14ac:dyDescent="0.3">
      <c r="B6" s="39"/>
      <c r="C6" s="39" t="s">
        <v>224</v>
      </c>
      <c r="D6" s="33">
        <v>0.05</v>
      </c>
      <c r="E6" s="45">
        <v>0.06</v>
      </c>
      <c r="F6" s="45">
        <v>0.04</v>
      </c>
    </row>
    <row r="7" spans="2:6" x14ac:dyDescent="0.3">
      <c r="B7" s="40" t="s">
        <v>232</v>
      </c>
      <c r="C7" s="41"/>
      <c r="D7" s="38"/>
      <c r="E7" s="38"/>
      <c r="F7" s="38"/>
    </row>
    <row r="8" spans="2:6" ht="17.25" outlineLevel="1" thickBot="1" x14ac:dyDescent="0.35">
      <c r="B8" s="42"/>
      <c r="C8" s="42" t="s">
        <v>225</v>
      </c>
      <c r="D8" s="34">
        <v>1858000</v>
      </c>
      <c r="E8" s="34">
        <v>1886000</v>
      </c>
      <c r="F8" s="34">
        <v>1830000</v>
      </c>
    </row>
    <row r="9" spans="2:6" x14ac:dyDescent="0.3">
      <c r="B9" t="s">
        <v>233</v>
      </c>
    </row>
    <row r="10" spans="2:6" x14ac:dyDescent="0.3">
      <c r="B10" t="s">
        <v>234</v>
      </c>
    </row>
    <row r="11" spans="2:6" x14ac:dyDescent="0.3">
      <c r="B11" t="s">
        <v>235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>
      <selection activeCell="C8" sqref="C8"/>
    </sheetView>
  </sheetViews>
  <sheetFormatPr defaultRowHeight="16.5" x14ac:dyDescent="0.3"/>
  <cols>
    <col min="1" max="1" width="3.625" customWidth="1"/>
    <col min="2" max="3" width="12.625" customWidth="1"/>
  </cols>
  <sheetData>
    <row r="2" spans="2:3" ht="20.25" x14ac:dyDescent="0.3">
      <c r="B2" s="16" t="s">
        <v>144</v>
      </c>
      <c r="C2" s="16"/>
    </row>
    <row r="4" spans="2:3" x14ac:dyDescent="0.3">
      <c r="B4" s="10" t="s">
        <v>145</v>
      </c>
      <c r="C4" s="7" t="s">
        <v>150</v>
      </c>
    </row>
    <row r="5" spans="2:3" x14ac:dyDescent="0.3">
      <c r="B5" s="10" t="s">
        <v>146</v>
      </c>
      <c r="C5" s="14">
        <v>62000000</v>
      </c>
    </row>
    <row r="6" spans="2:3" x14ac:dyDescent="0.3">
      <c r="B6" s="10" t="s">
        <v>147</v>
      </c>
      <c r="C6" s="13">
        <v>0.05</v>
      </c>
    </row>
    <row r="7" spans="2:3" x14ac:dyDescent="0.3">
      <c r="B7" s="10" t="s">
        <v>148</v>
      </c>
      <c r="C7" s="14">
        <v>36</v>
      </c>
    </row>
    <row r="8" spans="2:3" x14ac:dyDescent="0.3">
      <c r="B8" s="10" t="s">
        <v>149</v>
      </c>
      <c r="C8" s="14">
        <f>ROUND(PMT(C6/12,C7,-C5),-3)</f>
        <v>1858000</v>
      </c>
    </row>
  </sheetData>
  <scenarios current="0" sqref="C8">
    <scenario name="금리인상" locked="1" count="1" user="user" comment="만든 사람 user 날짜 2024-11-18">
      <inputCells r="C6" val="0.06" numFmtId="9"/>
    </scenario>
    <scenario name="금리인하" locked="1" count="1" user="user" comment="만든 사람 user 날짜 2024-11-18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H18" sqref="H18"/>
    </sheetView>
  </sheetViews>
  <sheetFormatPr defaultRowHeight="16.5" x14ac:dyDescent="0.3"/>
  <sheetData>
    <row r="1" spans="1:6" ht="20.25" x14ac:dyDescent="0.3">
      <c r="A1" s="16" t="s">
        <v>151</v>
      </c>
      <c r="B1" s="16"/>
      <c r="C1" s="16"/>
      <c r="D1" s="16"/>
      <c r="E1" s="16"/>
      <c r="F1" s="16"/>
    </row>
    <row r="3" spans="1:6" x14ac:dyDescent="0.3">
      <c r="A3" s="7" t="s">
        <v>152</v>
      </c>
      <c r="B3" s="7" t="s">
        <v>45</v>
      </c>
      <c r="C3" s="7" t="s">
        <v>153</v>
      </c>
      <c r="D3" s="7" t="s">
        <v>154</v>
      </c>
      <c r="E3" s="7" t="s">
        <v>155</v>
      </c>
      <c r="F3" s="7" t="s">
        <v>156</v>
      </c>
    </row>
    <row r="4" spans="1:6" x14ac:dyDescent="0.3">
      <c r="A4" s="7" t="s">
        <v>157</v>
      </c>
      <c r="B4" s="7" t="s">
        <v>55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6" x14ac:dyDescent="0.3">
      <c r="A5" s="7" t="s">
        <v>158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6" x14ac:dyDescent="0.3">
      <c r="A6" s="7" t="s">
        <v>159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3">
      <c r="A7" s="7" t="s">
        <v>160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3">
      <c r="A8" s="7" t="s">
        <v>161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3">
      <c r="A9" s="7" t="s">
        <v>162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3">
      <c r="A10" s="7" t="s">
        <v>163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테두리">
                <anchor moveWithCells="1" siz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activeCell="I26" sqref="I26"/>
    </sheetView>
  </sheetViews>
  <sheetFormatPr defaultRowHeight="16.5" x14ac:dyDescent="0.3"/>
  <cols>
    <col min="5" max="6" width="11" bestFit="1" customWidth="1"/>
  </cols>
  <sheetData>
    <row r="1" spans="1:6" ht="20.25" x14ac:dyDescent="0.3">
      <c r="A1" s="16" t="s">
        <v>164</v>
      </c>
      <c r="B1" s="16"/>
      <c r="C1" s="16"/>
      <c r="D1" s="16"/>
      <c r="E1" s="16"/>
      <c r="F1" s="16"/>
    </row>
    <row r="3" spans="1:6" x14ac:dyDescent="0.3">
      <c r="A3" s="7" t="s">
        <v>165</v>
      </c>
      <c r="B3" s="7" t="s">
        <v>166</v>
      </c>
      <c r="C3" s="7" t="s">
        <v>167</v>
      </c>
      <c r="D3" s="7" t="s">
        <v>168</v>
      </c>
      <c r="E3" s="7" t="s">
        <v>169</v>
      </c>
      <c r="F3" s="7" t="s">
        <v>170</v>
      </c>
    </row>
    <row r="4" spans="1:6" x14ac:dyDescent="0.3">
      <c r="A4" s="7" t="s">
        <v>171</v>
      </c>
      <c r="B4" s="7" t="s">
        <v>172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3">
      <c r="A5" s="7" t="s">
        <v>171</v>
      </c>
      <c r="B5" s="7" t="s">
        <v>173</v>
      </c>
      <c r="C5" s="7" t="s">
        <v>174</v>
      </c>
      <c r="D5" s="15">
        <v>15000</v>
      </c>
      <c r="E5" s="15">
        <v>2108</v>
      </c>
      <c r="F5" s="15">
        <v>1792</v>
      </c>
    </row>
    <row r="6" spans="1:6" x14ac:dyDescent="0.3">
      <c r="A6" s="7" t="s">
        <v>171</v>
      </c>
      <c r="B6" s="7" t="s">
        <v>175</v>
      </c>
      <c r="C6" s="7" t="s">
        <v>176</v>
      </c>
      <c r="D6" s="15">
        <v>12000</v>
      </c>
      <c r="E6" s="15">
        <v>3193</v>
      </c>
      <c r="F6" s="15">
        <v>2522</v>
      </c>
    </row>
    <row r="7" spans="1:6" x14ac:dyDescent="0.3">
      <c r="A7" s="7" t="s">
        <v>177</v>
      </c>
      <c r="B7" s="7" t="s">
        <v>178</v>
      </c>
      <c r="C7" s="7" t="s">
        <v>179</v>
      </c>
      <c r="D7" s="15">
        <v>24000</v>
      </c>
      <c r="E7" s="15">
        <v>1829</v>
      </c>
      <c r="F7" s="15">
        <v>1533</v>
      </c>
    </row>
    <row r="8" spans="1:6" x14ac:dyDescent="0.3">
      <c r="A8" s="7" t="s">
        <v>177</v>
      </c>
      <c r="B8" s="7" t="s">
        <v>180</v>
      </c>
      <c r="C8" s="7" t="s">
        <v>181</v>
      </c>
      <c r="D8" s="15">
        <v>18000</v>
      </c>
      <c r="E8" s="15">
        <v>3965</v>
      </c>
      <c r="F8" s="15">
        <v>4630</v>
      </c>
    </row>
    <row r="9" spans="1:6" x14ac:dyDescent="0.3">
      <c r="A9" s="7" t="s">
        <v>177</v>
      </c>
      <c r="B9" s="7" t="s">
        <v>182</v>
      </c>
      <c r="C9" s="7" t="s">
        <v>183</v>
      </c>
      <c r="D9" s="15">
        <v>20000</v>
      </c>
      <c r="E9" s="15">
        <v>2139</v>
      </c>
      <c r="F9" s="15">
        <v>1797</v>
      </c>
    </row>
    <row r="10" spans="1:6" x14ac:dyDescent="0.3">
      <c r="A10" s="7" t="s">
        <v>184</v>
      </c>
      <c r="B10" s="7" t="s">
        <v>185</v>
      </c>
      <c r="C10" s="7" t="s">
        <v>186</v>
      </c>
      <c r="D10" s="15">
        <v>36000</v>
      </c>
      <c r="E10" s="15">
        <v>1732</v>
      </c>
      <c r="F10" s="15">
        <v>1975</v>
      </c>
    </row>
    <row r="11" spans="1:6" x14ac:dyDescent="0.3">
      <c r="A11" s="7" t="s">
        <v>184</v>
      </c>
      <c r="B11" s="7" t="s">
        <v>187</v>
      </c>
      <c r="C11" s="7" t="s">
        <v>188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건경 박</cp:lastModifiedBy>
  <dcterms:created xsi:type="dcterms:W3CDTF">2023-04-27T08:01:32Z</dcterms:created>
  <dcterms:modified xsi:type="dcterms:W3CDTF">2024-11-18T10:24:29Z</dcterms:modified>
</cp:coreProperties>
</file>