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1_컴활\___시나공\총정리 2025\2025_총정리_컴활2급실기_학습자료\길벗컴활2급총정리 - 1\기출\"/>
    </mc:Choice>
  </mc:AlternateContent>
  <xr:revisionPtr revIDLastSave="0" documentId="13_ncr:1_{65935ADA-2F23-4139-AFD4-F60C700FFE49}" xr6:coauthVersionLast="47" xr6:coauthVersionMax="47" xr10:uidLastSave="{00000000-0000-0000-0000-000000000000}"/>
  <bookViews>
    <workbookView xWindow="31065" yWindow="225" windowWidth="24540" windowHeight="15555" firstSheet="1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Sheet1" sheetId="10" r:id="rId6"/>
    <sheet name="시나리오 요약" sheetId="9" r:id="rId7"/>
    <sheet name="분석작업-2" sheetId="6" r:id="rId8"/>
    <sheet name="매크로작업" sheetId="7" r:id="rId9"/>
    <sheet name="차트작업" sheetId="8" r:id="rId10"/>
  </sheets>
  <definedNames>
    <definedName name="금리">'분석작업-2'!$C$6</definedName>
    <definedName name="불입금액">'분석작업-2'!$C$8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4" i="7"/>
  <c r="D28" i="4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E23" i="4"/>
  <c r="J11" i="4"/>
  <c r="D4" i="4"/>
  <c r="D5" i="4"/>
  <c r="D6" i="4"/>
  <c r="D7" i="4"/>
  <c r="D8" i="4"/>
  <c r="D9" i="4"/>
  <c r="D10" i="4"/>
  <c r="D11" i="4"/>
  <c r="D3" i="4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SGKPRTBDFN</author>
  </authors>
  <commentList>
    <comment ref="G5" authorId="0" shapeId="0" xr:uid="{FBE0E42B-4627-4742-A2B2-E67AADCE3D0B}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<sst xmlns="http://schemas.openxmlformats.org/spreadsheetml/2006/main" count="324" uniqueCount="236">
  <si>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</si>
  <si>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</si>
  <si>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</si>
  <si>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</si>
  <si>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</si>
  <si>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</si>
  <si>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</si>
  <si>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</si>
  <si>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</si>
  <si>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</si>
  <si>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</si>
  <si>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</si>
  <si>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</si>
  <si>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</si>
  <si>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</si>
  <si>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</si>
  <si>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</si>
  <si>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</si>
  <si>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</si>
  <si>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</si>
  <si>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</si>
  <si>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</si>
  <si>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</si>
  <si>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</si>
  <si>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</si>
  <si>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</si>
  <si>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</si>
  <si>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</si>
  <si>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</si>
  <si>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</si>
  <si>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</si>
  <si>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</si>
  <si>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</si>
  <si>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</si>
  <si>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</si>
  <si>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</si>
  <si>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</si>
  <si>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</si>
  <si>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</si>
  <si>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</si>
  <si>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</si>
  <si>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</si>
  <si>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</si>
  <si>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</si>
  <si>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</si>
  <si>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</si>
  <si>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</si>
  <si>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</si>
  <si>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</si>
  <si>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</si>
  <si>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</si>
  <si>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</si>
  <si>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</si>
  <si>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</si>
  <si>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</si>
  <si>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</si>
  <si>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</si>
  <si>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</si>
  <si>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</si>
  <si>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</si>
  <si>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</si>
  <si>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</si>
  <si>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</si>
  <si>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</si>
  <si>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</si>
  <si>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</si>
  <si>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</si>
  <si>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</si>
  <si>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</si>
  <si>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</si>
  <si>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</si>
  <si>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</si>
  <si>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</si>
  <si>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</si>
  <si>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</si>
  <si>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</si>
  <si>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</si>
  <si>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</si>
  <si>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</si>
  <si>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</si>
  <si>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</si>
  <si>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</si>
  <si>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</si>
  <si>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</si>
  <si>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</si>
  <si>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</si>
  <si>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</si>
  <si>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</si>
  <si>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</si>
  <si>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</si>
  <si>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</si>
  <si>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</si>
  <si>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</si>
  <si>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</si>
  <si>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</si>
  <si>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</si>
  <si>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</si>
  <si>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</si>
  <si>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</si>
  <si>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</si>
  <si>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</si>
  <si>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</si>
  <si>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</si>
  <si>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</si>
  <si>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</si>
  <si>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</si>
  <si>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</si>
  <si>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</si>
  <si>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</si>
  <si>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</si>
  <si>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</si>
  <si>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</si>
  <si>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</si>
  <si>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</si>
  <si>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</si>
  <si>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</si>
  <si>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</si>
  <si>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</si>
  <si>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</si>
  <si>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</si>
  <si>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</si>
  <si>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</si>
  <si>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</si>
  <si>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</si>
  <si>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</si>
  <si>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</si>
  <si>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</si>
  <si>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</si>
  <si>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</si>
  <si>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</si>
  <si>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</si>
  <si>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</si>
  <si>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</si>
  <si>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</si>
  <si>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</si>
  <si>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</si>
  <si>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</si>
  <si>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</si>
  <si>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</si>
  <si>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</si>
  <si>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</si>
  <si>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</si>
  <si>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</si>
  <si>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</si>
  <si>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</si>
  <si>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</si>
  <si>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</si>
  <si>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</si>
  <si>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</si>
  <si>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</si>
  <si>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</si>
  <si>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</si>
  <si>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</si>
  <si>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</si>
  <si>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</si>
  <si>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</si>
  <si>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</si>
  <si>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</si>
  <si>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</si>
  <si>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</si>
  <si>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</si>
  <si>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</si>
  <si>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</si>
  <si>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</si>
  <si>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</si>
  <si>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</si>
  <si>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</si>
  <si>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</si>
  <si>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</si>
  <si>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</si>
  <si>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</si>
  <si>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</si>
  <si>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</si>
  <si>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</si>
  <si>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</si>
  <si>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</si>
  <si>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</si>
  <si>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</si>
  <si>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</si>
  <si>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</si>
  <si>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</si>
  <si>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</si>
  <si>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</si>
  <si>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</si>
  <si>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</si>
  <si>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</si>
  <si>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</si>
  <si>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</si>
  <si>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</si>
  <si>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</si>
  <si>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</si>
  <si>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</si>
  <si>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</si>
  <si>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</si>
  <si>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</si>
  <si>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</si>
  <si>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</si>
  <si>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</si>
  <si>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</si>
  <si>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</si>
  <si>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</si>
  <si>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</si>
  <si>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</si>
  <si>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</si>
  <si>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</si>
  <si>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</si>
  <si>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</si>
  <si>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</si>
  <si>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</si>
  <si>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SGKPRTBDFN 날짜 2024-08-28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</si>
  <si>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</si>
  <si>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</si>
  <si>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</si>
  <si>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</si>
  <si>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</si>
  <si>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</si>
  <si>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</si>
  <si>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</si>
  <si>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상품코드</t>
  </si>
  <si>
    <t>여행지</t>
  </si>
  <si>
    <t>출발일</t>
  </si>
  <si>
    <t>기간</t>
  </si>
  <si>
    <t>출발인원</t>
  </si>
  <si>
    <t>비용</t>
  </si>
  <si>
    <t>pg-153</t>
  </si>
  <si>
    <t>사이판</t>
  </si>
  <si>
    <t>4박5일</t>
  </si>
  <si>
    <t>ba-964</t>
  </si>
  <si>
    <t>발리</t>
  </si>
  <si>
    <t>ds-277</t>
  </si>
  <si>
    <t>다낭</t>
  </si>
  <si>
    <t>3박4일</t>
  </si>
  <si>
    <t>ck-695</t>
  </si>
  <si>
    <t>푸켓</t>
  </si>
  <si>
    <t>tr-184</t>
  </si>
  <si>
    <t>나트랑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</si>
</sst>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&quot;₩&quot;#,##0_);[Red]\(&quot;₩&quot;#,##0\)"/>
    <numFmt numFmtId="179" formatCode="m\/d\(aaa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9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3" fillId="5" borderId="0" xfId="0" applyFont="1" applyFill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</cellXfs>
  <cellStyles count="4">
    <cellStyle name="강조색2" xfId="2" builtinId="33"/>
    <cellStyle name="쉼표 [0]" xfId="1" builtinId="6"/>
    <cellStyle name="쉼표 [0] 2" xfId="3" xr:uid="{738F3C26-EF35-4445-97B3-3C9849145CAC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FF7-41F0-943F-9B227DF653D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4-43F0-90A4-CB7D45E34ADE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FF7-41F0-943F-9B227DF653D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13</xdr:row>
      <xdr:rowOff>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C07811E-632F-F60D-966B-69543CAB73EF}"/>
            </a:ext>
          </a:extLst>
        </xdr:cNvPr>
        <xdr:cNvSpPr/>
      </xdr:nvSpPr>
      <xdr:spPr>
        <a:xfrm>
          <a:off x="1371600" y="235267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5121" name="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8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GKPRTBDFN" refreshedDate="45532.892833101854" createdVersion="8" refreshedVersion="8" minRefreshableVersion="3" recordCount="12" xr:uid="{90F232F8-C826-4ABF-BAFA-0CB1DE48BAD5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9F0CCD-71C6-4742-96E6-A7C60C474400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0"/>
        <item x="2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 numFmtId="176"/>
    <dataField name="평균 : 총판매액" fld="5" subtotal="average" baseField="0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8"/>
  <sheetViews>
    <sheetView workbookViewId="0"/>
  </sheetViews>
  <sheetFormatPr defaultRowHeight="16.5" x14ac:dyDescent="0.3"/>
  <cols>
    <col min="3" max="3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35" t="s">
        <v>218</v>
      </c>
      <c r="B3" s="35" t="s">
        <v>219</v>
      </c>
      <c r="C3" s="35" t="s">
        <v>220</v>
      </c>
      <c r="D3" s="35" t="s">
        <v>221</v>
      </c>
      <c r="E3" s="35" t="s">
        <v>222</v>
      </c>
      <c r="F3" s="35" t="s">
        <v>223</v>
      </c>
    </row>
    <row r="4" spans="1:6" x14ac:dyDescent="0.3">
      <c r="A4" s="35" t="s">
        <v>224</v>
      </c>
      <c r="B4" s="35" t="s">
        <v>225</v>
      </c>
      <c r="C4" s="36">
        <v>44995</v>
      </c>
      <c r="D4" s="35" t="s">
        <v>226</v>
      </c>
      <c r="E4" s="35">
        <v>36</v>
      </c>
      <c r="F4" s="37">
        <v>780000</v>
      </c>
    </row>
    <row r="5" spans="1:6" x14ac:dyDescent="0.3">
      <c r="A5" s="35" t="s">
        <v>227</v>
      </c>
      <c r="B5" s="35" t="s">
        <v>228</v>
      </c>
      <c r="C5" s="36">
        <v>44999</v>
      </c>
      <c r="D5" s="35" t="s">
        <v>226</v>
      </c>
      <c r="E5" s="35">
        <v>42</v>
      </c>
      <c r="F5" s="37">
        <v>960000</v>
      </c>
    </row>
    <row r="6" spans="1:6" x14ac:dyDescent="0.3">
      <c r="A6" s="35" t="s">
        <v>229</v>
      </c>
      <c r="B6" s="35" t="s">
        <v>230</v>
      </c>
      <c r="C6" s="36">
        <v>45000</v>
      </c>
      <c r="D6" s="35" t="s">
        <v>231</v>
      </c>
      <c r="E6" s="35">
        <v>30</v>
      </c>
      <c r="F6" s="37">
        <v>550000</v>
      </c>
    </row>
    <row r="7" spans="1:6" x14ac:dyDescent="0.3">
      <c r="A7" s="35" t="s">
        <v>232</v>
      </c>
      <c r="B7" s="35" t="s">
        <v>233</v>
      </c>
      <c r="C7" s="36">
        <v>45002</v>
      </c>
      <c r="D7" s="35" t="s">
        <v>231</v>
      </c>
      <c r="E7" s="35">
        <v>32</v>
      </c>
      <c r="F7" s="37">
        <v>830000</v>
      </c>
    </row>
    <row r="8" spans="1:6" x14ac:dyDescent="0.3">
      <c r="A8" s="35" t="s">
        <v>234</v>
      </c>
      <c r="B8" s="35" t="s">
        <v>235</v>
      </c>
      <c r="C8" s="36">
        <v>45006</v>
      </c>
      <c r="D8" s="35" t="s">
        <v>231</v>
      </c>
      <c r="E8" s="35">
        <v>40</v>
      </c>
      <c r="F8" s="37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3"/>
  <sheetViews>
    <sheetView tabSelected="1" workbookViewId="0">
      <selection activeCell="E4" sqref="E4:E13"/>
    </sheetView>
  </sheetViews>
  <sheetFormatPr defaultRowHeight="16.5" x14ac:dyDescent="0.3"/>
  <cols>
    <col min="1" max="1" width="18.625" bestFit="1" customWidth="1"/>
    <col min="5" max="5" width="11.125" bestFit="1" customWidth="1"/>
    <col min="7" max="7" width="12.5" bestFit="1" customWidth="1"/>
  </cols>
  <sheetData>
    <row r="1" spans="1:7" ht="22.5" x14ac:dyDescent="0.3">
      <c r="A1" s="38" t="s">
        <v>81</v>
      </c>
      <c r="B1" s="38"/>
      <c r="C1" s="38"/>
      <c r="D1" s="38"/>
      <c r="E1" s="38"/>
      <c r="F1" s="38"/>
      <c r="G1" s="38"/>
    </row>
    <row r="3" spans="1:7" ht="17.25" thickBot="1" x14ac:dyDescent="0.35">
      <c r="A3" s="17" t="s">
        <v>82</v>
      </c>
      <c r="B3" s="17" t="s">
        <v>83</v>
      </c>
      <c r="C3" s="17" t="s">
        <v>84</v>
      </c>
      <c r="D3" s="17" t="s">
        <v>85</v>
      </c>
      <c r="E3" s="17" t="s">
        <v>86</v>
      </c>
      <c r="F3" s="17" t="s">
        <v>87</v>
      </c>
      <c r="G3" s="17" t="s">
        <v>88</v>
      </c>
    </row>
    <row r="4" spans="1:7" ht="17.25" thickTop="1" x14ac:dyDescent="0.3">
      <c r="A4" s="14" t="s">
        <v>89</v>
      </c>
      <c r="B4" s="14" t="s">
        <v>90</v>
      </c>
      <c r="C4" s="14">
        <v>320</v>
      </c>
      <c r="D4" s="14" t="s">
        <v>91</v>
      </c>
      <c r="E4" s="43">
        <v>45022</v>
      </c>
      <c r="F4" s="15">
        <v>1000</v>
      </c>
      <c r="G4" s="16">
        <v>16200000</v>
      </c>
    </row>
    <row r="5" spans="1:7" x14ac:dyDescent="0.3">
      <c r="A5" s="4" t="s">
        <v>92</v>
      </c>
      <c r="B5" s="4" t="s">
        <v>93</v>
      </c>
      <c r="C5" s="4">
        <v>250</v>
      </c>
      <c r="D5" s="4" t="s">
        <v>94</v>
      </c>
      <c r="E5" s="44">
        <v>45022</v>
      </c>
      <c r="F5" s="11">
        <v>500</v>
      </c>
      <c r="G5" s="13">
        <v>7936000</v>
      </c>
    </row>
    <row r="6" spans="1:7" x14ac:dyDescent="0.3">
      <c r="A6" s="4" t="s">
        <v>95</v>
      </c>
      <c r="B6" s="4" t="s">
        <v>96</v>
      </c>
      <c r="C6" s="4">
        <v>300</v>
      </c>
      <c r="D6" s="4" t="s">
        <v>97</v>
      </c>
      <c r="E6" s="44">
        <v>45023</v>
      </c>
      <c r="F6" s="11">
        <v>900</v>
      </c>
      <c r="G6" s="13">
        <v>13446000</v>
      </c>
    </row>
    <row r="7" spans="1:7" x14ac:dyDescent="0.3">
      <c r="A7" s="4" t="s">
        <v>98</v>
      </c>
      <c r="B7" s="4" t="s">
        <v>99</v>
      </c>
      <c r="C7" s="4">
        <v>360</v>
      </c>
      <c r="D7" s="4" t="s">
        <v>100</v>
      </c>
      <c r="E7" s="44">
        <v>45023</v>
      </c>
      <c r="F7" s="11">
        <v>1200</v>
      </c>
      <c r="G7" s="13">
        <v>21384000</v>
      </c>
    </row>
    <row r="8" spans="1:7" x14ac:dyDescent="0.3">
      <c r="A8" s="4" t="s">
        <v>101</v>
      </c>
      <c r="B8" s="4" t="s">
        <v>102</v>
      </c>
      <c r="C8" s="4">
        <v>295</v>
      </c>
      <c r="D8" s="4" t="s">
        <v>91</v>
      </c>
      <c r="E8" s="44">
        <v>45023</v>
      </c>
      <c r="F8" s="11">
        <v>1000</v>
      </c>
      <c r="G8" s="13">
        <v>13120000</v>
      </c>
    </row>
    <row r="9" spans="1:7" x14ac:dyDescent="0.3">
      <c r="A9" s="4" t="s">
        <v>103</v>
      </c>
      <c r="B9" s="4" t="s">
        <v>104</v>
      </c>
      <c r="C9" s="4">
        <v>440</v>
      </c>
      <c r="D9" s="4" t="s">
        <v>105</v>
      </c>
      <c r="E9" s="44">
        <v>45028</v>
      </c>
      <c r="F9" s="11">
        <v>1000</v>
      </c>
      <c r="G9" s="13">
        <v>22500000</v>
      </c>
    </row>
    <row r="10" spans="1:7" x14ac:dyDescent="0.3">
      <c r="A10" s="4" t="s">
        <v>106</v>
      </c>
      <c r="B10" s="4" t="s">
        <v>107</v>
      </c>
      <c r="C10" s="4">
        <v>350</v>
      </c>
      <c r="D10" s="4" t="s">
        <v>108</v>
      </c>
      <c r="E10" s="44">
        <v>45028</v>
      </c>
      <c r="F10" s="11">
        <v>900</v>
      </c>
      <c r="G10" s="13">
        <v>13050000</v>
      </c>
    </row>
    <row r="11" spans="1:7" x14ac:dyDescent="0.3">
      <c r="A11" s="4" t="s">
        <v>109</v>
      </c>
      <c r="B11" s="4" t="s">
        <v>110</v>
      </c>
      <c r="C11" s="4">
        <v>400</v>
      </c>
      <c r="D11" s="4" t="s">
        <v>100</v>
      </c>
      <c r="E11" s="44">
        <v>45030</v>
      </c>
      <c r="F11" s="11">
        <v>800</v>
      </c>
      <c r="G11" s="13">
        <v>21120000</v>
      </c>
    </row>
    <row r="12" spans="1:7" x14ac:dyDescent="0.3">
      <c r="A12" s="4" t="s">
        <v>111</v>
      </c>
      <c r="B12" s="4" t="s">
        <v>112</v>
      </c>
      <c r="C12" s="4">
        <v>330</v>
      </c>
      <c r="D12" s="4" t="s">
        <v>113</v>
      </c>
      <c r="E12" s="44">
        <v>45034</v>
      </c>
      <c r="F12" s="11">
        <v>1200</v>
      </c>
      <c r="G12" s="13">
        <v>17280000</v>
      </c>
    </row>
    <row r="13" spans="1:7" x14ac:dyDescent="0.3">
      <c r="A13" s="4" t="s">
        <v>114</v>
      </c>
      <c r="B13" s="4" t="s">
        <v>115</v>
      </c>
      <c r="C13" s="4">
        <v>420</v>
      </c>
      <c r="D13" s="4" t="s">
        <v>100</v>
      </c>
      <c r="E13" s="44">
        <v>45034</v>
      </c>
      <c r="F13" s="11">
        <v>600</v>
      </c>
      <c r="G13" s="13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G16"/>
  <sheetViews>
    <sheetView workbookViewId="0"/>
  </sheetViews>
  <sheetFormatPr defaultRowHeight="16.5" x14ac:dyDescent="0.3"/>
  <cols>
    <col min="1" max="1" width="3.625" customWidth="1"/>
  </cols>
  <sheetData>
    <row r="2" spans="2:7" ht="20.25" x14ac:dyDescent="0.3">
      <c r="B2" s="39" t="s">
        <v>116</v>
      </c>
      <c r="C2" s="39"/>
      <c r="D2" s="39"/>
      <c r="E2" s="39"/>
      <c r="F2" s="39"/>
      <c r="G2" s="39"/>
    </row>
    <row r="4" spans="2:7" x14ac:dyDescent="0.3">
      <c r="B4" t="s">
        <v>189</v>
      </c>
      <c r="C4" t="s">
        <v>166</v>
      </c>
      <c r="D4" t="s">
        <v>190</v>
      </c>
      <c r="E4" t="s">
        <v>191</v>
      </c>
      <c r="F4" t="s">
        <v>192</v>
      </c>
      <c r="G4" t="s">
        <v>193</v>
      </c>
    </row>
    <row r="5" spans="2:7" x14ac:dyDescent="0.3">
      <c r="B5" t="s">
        <v>194</v>
      </c>
      <c r="C5" t="s">
        <v>195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3">
      <c r="B6" t="s">
        <v>194</v>
      </c>
      <c r="C6" t="s">
        <v>196</v>
      </c>
      <c r="D6">
        <v>18.2</v>
      </c>
      <c r="E6">
        <v>23.5</v>
      </c>
      <c r="F6">
        <v>44.2</v>
      </c>
      <c r="G6">
        <v>69.3</v>
      </c>
    </row>
    <row r="7" spans="2:7" x14ac:dyDescent="0.3">
      <c r="B7" t="s">
        <v>194</v>
      </c>
      <c r="C7" t="s">
        <v>197</v>
      </c>
      <c r="D7">
        <v>31.2</v>
      </c>
      <c r="E7">
        <v>38.4</v>
      </c>
      <c r="F7">
        <v>64.2</v>
      </c>
      <c r="G7">
        <v>69.400000000000006</v>
      </c>
    </row>
    <row r="8" spans="2:7" x14ac:dyDescent="0.3">
      <c r="B8" t="s">
        <v>198</v>
      </c>
      <c r="C8" t="s">
        <v>195</v>
      </c>
      <c r="D8">
        <v>2.1</v>
      </c>
      <c r="E8">
        <v>5.2</v>
      </c>
      <c r="F8">
        <v>10.6</v>
      </c>
      <c r="G8">
        <v>17.8</v>
      </c>
    </row>
    <row r="9" spans="2:7" x14ac:dyDescent="0.3">
      <c r="B9" t="s">
        <v>198</v>
      </c>
      <c r="C9" t="s">
        <v>196</v>
      </c>
      <c r="D9">
        <v>8.6</v>
      </c>
      <c r="E9">
        <v>9.4</v>
      </c>
      <c r="F9">
        <v>12.4</v>
      </c>
      <c r="G9">
        <v>16.5</v>
      </c>
    </row>
    <row r="10" spans="2:7" x14ac:dyDescent="0.3">
      <c r="B10" t="s">
        <v>198</v>
      </c>
      <c r="C10" t="s">
        <v>197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3">
      <c r="B11" t="s">
        <v>199</v>
      </c>
      <c r="C11" t="s">
        <v>195</v>
      </c>
      <c r="D11">
        <v>-2.1</v>
      </c>
      <c r="E11">
        <v>0.2</v>
      </c>
      <c r="F11">
        <v>5.4</v>
      </c>
      <c r="G11">
        <v>11.9</v>
      </c>
    </row>
    <row r="12" spans="2:7" x14ac:dyDescent="0.3">
      <c r="B12" t="s">
        <v>199</v>
      </c>
      <c r="C12" t="s">
        <v>196</v>
      </c>
      <c r="D12">
        <v>-1.9</v>
      </c>
      <c r="E12">
        <v>0.6</v>
      </c>
      <c r="F12">
        <v>5.7</v>
      </c>
      <c r="G12">
        <v>12.3</v>
      </c>
    </row>
    <row r="13" spans="2:7" x14ac:dyDescent="0.3">
      <c r="B13" t="s">
        <v>199</v>
      </c>
      <c r="C13" t="s">
        <v>197</v>
      </c>
      <c r="D13">
        <v>0.1</v>
      </c>
      <c r="E13">
        <v>1.9</v>
      </c>
      <c r="F13">
        <v>6.6</v>
      </c>
      <c r="G13">
        <v>12.9</v>
      </c>
    </row>
    <row r="14" spans="2:7" x14ac:dyDescent="0.3">
      <c r="B14" t="s">
        <v>200</v>
      </c>
      <c r="C14" t="s">
        <v>195</v>
      </c>
      <c r="D14">
        <v>58</v>
      </c>
      <c r="E14">
        <v>56</v>
      </c>
      <c r="F14">
        <v>56</v>
      </c>
      <c r="G14">
        <v>55</v>
      </c>
    </row>
    <row r="15" spans="2:7" x14ac:dyDescent="0.3">
      <c r="B15" t="s">
        <v>200</v>
      </c>
      <c r="C15" t="s">
        <v>196</v>
      </c>
      <c r="D15">
        <v>62</v>
      </c>
      <c r="E15">
        <v>59</v>
      </c>
      <c r="F15">
        <v>58</v>
      </c>
      <c r="G15">
        <v>56</v>
      </c>
    </row>
    <row r="16" spans="2:7" x14ac:dyDescent="0.3">
      <c r="B16" t="s">
        <v>200</v>
      </c>
      <c r="C16" t="s">
        <v>197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J35"/>
  <sheetViews>
    <sheetView workbookViewId="0"/>
  </sheetViews>
  <sheetFormatPr defaultRowHeight="16.5" x14ac:dyDescent="0.3"/>
  <cols>
    <col min="2" max="2" width="11.25" bestFit="1" customWidth="1"/>
    <col min="3" max="3" width="10.875" bestFit="1" customWidth="1"/>
    <col min="4" max="4" width="10.5" bestFit="1" customWidth="1"/>
    <col min="5" max="5" width="9.875" bestFit="1" customWidth="1"/>
    <col min="9" max="9" width="11" bestFit="1" customWidth="1"/>
  </cols>
  <sheetData>
    <row r="1" spans="1:10" x14ac:dyDescent="0.3">
      <c r="A1" s="3" t="s">
        <v>1</v>
      </c>
      <c r="B1" s="1" t="s">
        <v>2</v>
      </c>
      <c r="F1" s="2" t="s">
        <v>3</v>
      </c>
      <c r="G1" s="1" t="s">
        <v>4</v>
      </c>
    </row>
    <row r="2" spans="1:10" x14ac:dyDescent="0.3">
      <c r="A2" s="4" t="s">
        <v>5</v>
      </c>
      <c r="B2" s="4" t="s">
        <v>6</v>
      </c>
      <c r="C2" s="4" t="s">
        <v>7</v>
      </c>
      <c r="D2" s="6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</row>
    <row r="3" spans="1:10" x14ac:dyDescent="0.3">
      <c r="A3" s="4" t="s">
        <v>14</v>
      </c>
      <c r="B3" s="5">
        <v>45022</v>
      </c>
      <c r="C3" s="4">
        <v>4</v>
      </c>
      <c r="D3" s="4" t="str">
        <f>MONTH(WORKDAY(B3,C3))&amp;"/"&amp;DAY(WORKDAY(B3,C3))</f>
        <v>4/12</v>
      </c>
      <c r="F3" s="4" t="s">
        <v>15</v>
      </c>
      <c r="G3" s="4" t="s">
        <v>16</v>
      </c>
      <c r="H3" s="4">
        <v>86</v>
      </c>
      <c r="I3" s="4">
        <v>84</v>
      </c>
      <c r="J3" s="4">
        <v>90</v>
      </c>
    </row>
    <row r="4" spans="1:10" x14ac:dyDescent="0.3">
      <c r="A4" s="4" t="s">
        <v>17</v>
      </c>
      <c r="B4" s="5">
        <v>45023</v>
      </c>
      <c r="C4" s="4">
        <v>6</v>
      </c>
      <c r="D4" s="4" t="str">
        <f t="shared" ref="D4:D11" si="0">MONTH(WORKDAY(B4,C4))&amp;"/"&amp;DAY(WORKDAY(B4,C4))</f>
        <v>4/17</v>
      </c>
      <c r="F4" s="4" t="s">
        <v>18</v>
      </c>
      <c r="G4" s="4" t="s">
        <v>19</v>
      </c>
      <c r="H4" s="4">
        <v>88</v>
      </c>
      <c r="I4" s="4">
        <v>85</v>
      </c>
      <c r="J4" s="4">
        <v>88</v>
      </c>
    </row>
    <row r="5" spans="1:10" x14ac:dyDescent="0.3">
      <c r="A5" s="4" t="s">
        <v>20</v>
      </c>
      <c r="B5" s="5">
        <v>45023</v>
      </c>
      <c r="C5" s="4">
        <v>4</v>
      </c>
      <c r="D5" s="4" t="str">
        <f t="shared" si="0"/>
        <v>4/13</v>
      </c>
      <c r="F5" s="4" t="s">
        <v>15</v>
      </c>
      <c r="G5" s="4" t="s">
        <v>21</v>
      </c>
      <c r="H5" s="4">
        <v>93</v>
      </c>
      <c r="I5" s="4">
        <v>91</v>
      </c>
      <c r="J5" s="4">
        <v>94</v>
      </c>
    </row>
    <row r="6" spans="1:10" x14ac:dyDescent="0.3">
      <c r="A6" s="4" t="s">
        <v>22</v>
      </c>
      <c r="B6" s="5">
        <v>45028</v>
      </c>
      <c r="C6" s="4">
        <v>7</v>
      </c>
      <c r="D6" s="4" t="str">
        <f t="shared" si="0"/>
        <v>4/21</v>
      </c>
      <c r="F6" s="4" t="s">
        <v>23</v>
      </c>
      <c r="G6" s="4" t="s">
        <v>24</v>
      </c>
      <c r="H6" s="4">
        <v>92</v>
      </c>
      <c r="I6" s="4">
        <v>91</v>
      </c>
      <c r="J6" s="4">
        <v>90</v>
      </c>
    </row>
    <row r="7" spans="1:10" x14ac:dyDescent="0.3">
      <c r="A7" s="4" t="s">
        <v>25</v>
      </c>
      <c r="B7" s="5">
        <v>45028</v>
      </c>
      <c r="C7" s="4">
        <v>5</v>
      </c>
      <c r="D7" s="4" t="str">
        <f t="shared" si="0"/>
        <v>4/19</v>
      </c>
      <c r="F7" s="4" t="s">
        <v>18</v>
      </c>
      <c r="G7" s="4" t="s">
        <v>26</v>
      </c>
      <c r="H7" s="4">
        <v>91</v>
      </c>
      <c r="I7" s="4">
        <v>93</v>
      </c>
      <c r="J7" s="4">
        <v>90</v>
      </c>
    </row>
    <row r="8" spans="1:10" x14ac:dyDescent="0.3">
      <c r="A8" s="4" t="s">
        <v>27</v>
      </c>
      <c r="B8" s="5">
        <v>45033</v>
      </c>
      <c r="C8" s="4">
        <v>5</v>
      </c>
      <c r="D8" s="4" t="str">
        <f t="shared" si="0"/>
        <v>4/24</v>
      </c>
      <c r="F8" s="4" t="s">
        <v>15</v>
      </c>
      <c r="G8" s="4" t="s">
        <v>28</v>
      </c>
      <c r="H8" s="4">
        <v>70</v>
      </c>
      <c r="I8" s="4">
        <v>76</v>
      </c>
      <c r="J8" s="4">
        <v>79</v>
      </c>
    </row>
    <row r="9" spans="1:10" x14ac:dyDescent="0.3">
      <c r="A9" s="4" t="s">
        <v>29</v>
      </c>
      <c r="B9" s="5">
        <v>45034</v>
      </c>
      <c r="C9" s="4">
        <v>4</v>
      </c>
      <c r="D9" s="4" t="str">
        <f t="shared" si="0"/>
        <v>4/24</v>
      </c>
      <c r="F9" s="4" t="s">
        <v>23</v>
      </c>
      <c r="G9" s="4" t="s">
        <v>30</v>
      </c>
      <c r="H9" s="4">
        <v>86</v>
      </c>
      <c r="I9" s="4">
        <v>76</v>
      </c>
      <c r="J9" s="4">
        <v>75</v>
      </c>
    </row>
    <row r="10" spans="1:10" x14ac:dyDescent="0.3">
      <c r="A10" s="4" t="s">
        <v>31</v>
      </c>
      <c r="B10" s="5">
        <v>45034</v>
      </c>
      <c r="C10" s="4">
        <v>7</v>
      </c>
      <c r="D10" s="4" t="str">
        <f t="shared" si="0"/>
        <v>4/27</v>
      </c>
      <c r="F10" s="4" t="s">
        <v>18</v>
      </c>
      <c r="G10" s="4" t="s">
        <v>32</v>
      </c>
      <c r="H10" s="4">
        <v>90</v>
      </c>
      <c r="I10" s="4">
        <v>95</v>
      </c>
      <c r="J10" s="4">
        <v>92</v>
      </c>
    </row>
    <row r="11" spans="1:10" x14ac:dyDescent="0.3">
      <c r="A11" s="4" t="s">
        <v>33</v>
      </c>
      <c r="B11" s="5">
        <v>45035</v>
      </c>
      <c r="C11" s="4">
        <v>3</v>
      </c>
      <c r="D11" s="4" t="str">
        <f t="shared" si="0"/>
        <v>4/24</v>
      </c>
      <c r="F11" s="40" t="s">
        <v>34</v>
      </c>
      <c r="G11" s="41"/>
      <c r="H11" s="41"/>
      <c r="I11" s="42"/>
      <c r="J11" s="4">
        <f>DAVERAGE(F2:J10, 3, F2:F3) - AVERAGE(H3:H10)</f>
        <v>-4</v>
      </c>
    </row>
    <row r="13" spans="1:10" x14ac:dyDescent="0.3">
      <c r="A13" s="2" t="s">
        <v>35</v>
      </c>
      <c r="B13" s="1" t="s">
        <v>36</v>
      </c>
      <c r="G13" s="3" t="s">
        <v>37</v>
      </c>
      <c r="H13" s="1" t="s">
        <v>38</v>
      </c>
    </row>
    <row r="14" spans="1:10" x14ac:dyDescent="0.3">
      <c r="A14" s="4" t="s">
        <v>39</v>
      </c>
      <c r="B14" s="4" t="s">
        <v>40</v>
      </c>
      <c r="C14" s="4" t="s">
        <v>41</v>
      </c>
      <c r="D14" s="4" t="s">
        <v>42</v>
      </c>
      <c r="E14" s="4" t="s">
        <v>43</v>
      </c>
      <c r="G14" s="4" t="s">
        <v>44</v>
      </c>
      <c r="H14" s="4" t="s">
        <v>45</v>
      </c>
      <c r="I14" s="4" t="s">
        <v>46</v>
      </c>
      <c r="J14" s="6" t="s">
        <v>47</v>
      </c>
    </row>
    <row r="15" spans="1:10" x14ac:dyDescent="0.3">
      <c r="A15" s="4" t="s">
        <v>48</v>
      </c>
      <c r="B15" s="9">
        <v>900000</v>
      </c>
      <c r="C15" s="9">
        <v>1150000</v>
      </c>
      <c r="D15" s="9">
        <v>19</v>
      </c>
      <c r="E15" s="9">
        <v>250000</v>
      </c>
      <c r="G15" s="4" t="s">
        <v>49</v>
      </c>
      <c r="H15" s="4" t="s">
        <v>50</v>
      </c>
      <c r="I15" s="8">
        <v>3524000</v>
      </c>
      <c r="J15" s="4" t="str">
        <f>IF(I15&gt;=LARGE($I$15:$I$23,3), "◆", IF(I15&lt;=SMALL($I$15:$I$23,3), "◇", ""))</f>
        <v>◆</v>
      </c>
    </row>
    <row r="16" spans="1:10" x14ac:dyDescent="0.3">
      <c r="A16" s="4" t="s">
        <v>51</v>
      </c>
      <c r="B16" s="9">
        <v>1500000</v>
      </c>
      <c r="C16" s="9">
        <v>1370000</v>
      </c>
      <c r="D16" s="9">
        <v>61</v>
      </c>
      <c r="E16" s="9">
        <v>-130000</v>
      </c>
      <c r="G16" s="4" t="s">
        <v>52</v>
      </c>
      <c r="H16" s="4" t="s">
        <v>50</v>
      </c>
      <c r="I16" s="8">
        <v>883000</v>
      </c>
      <c r="J16" s="4" t="str">
        <f t="shared" ref="J16:J23" si="1">IF(I16&gt;=LARGE($I$15:$I$23,3), "◆", IF(I16&lt;=SMALL($I$15:$I$23,3), "◇", ""))</f>
        <v>◇</v>
      </c>
    </row>
    <row r="17" spans="1:10" x14ac:dyDescent="0.3">
      <c r="A17" s="4" t="s">
        <v>53</v>
      </c>
      <c r="B17" s="9">
        <v>800000</v>
      </c>
      <c r="C17" s="9">
        <v>860000</v>
      </c>
      <c r="D17" s="9">
        <v>32</v>
      </c>
      <c r="E17" s="9">
        <v>60000</v>
      </c>
      <c r="G17" s="4" t="s">
        <v>54</v>
      </c>
      <c r="H17" s="4" t="s">
        <v>55</v>
      </c>
      <c r="I17" s="8">
        <v>1380000</v>
      </c>
      <c r="J17" s="4" t="str">
        <f t="shared" si="1"/>
        <v>◇</v>
      </c>
    </row>
    <row r="18" spans="1:10" x14ac:dyDescent="0.3">
      <c r="A18" s="4" t="s">
        <v>56</v>
      </c>
      <c r="B18" s="9">
        <v>1200000</v>
      </c>
      <c r="C18" s="9">
        <v>1520000</v>
      </c>
      <c r="D18" s="9">
        <v>9</v>
      </c>
      <c r="E18" s="9">
        <v>320000</v>
      </c>
      <c r="G18" s="4" t="s">
        <v>57</v>
      </c>
      <c r="H18" s="4" t="s">
        <v>50</v>
      </c>
      <c r="I18" s="8">
        <v>4921000</v>
      </c>
      <c r="J18" s="4" t="str">
        <f t="shared" si="1"/>
        <v>◆</v>
      </c>
    </row>
    <row r="19" spans="1:10" x14ac:dyDescent="0.3">
      <c r="A19" s="4" t="s">
        <v>58</v>
      </c>
      <c r="B19" s="9">
        <v>500000</v>
      </c>
      <c r="C19" s="9">
        <v>402000</v>
      </c>
      <c r="D19" s="9">
        <v>56</v>
      </c>
      <c r="E19" s="9">
        <v>-98000</v>
      </c>
      <c r="G19" s="4" t="s">
        <v>59</v>
      </c>
      <c r="H19" s="4" t="s">
        <v>55</v>
      </c>
      <c r="I19" s="8">
        <v>1665000</v>
      </c>
      <c r="J19" s="4" t="str">
        <f t="shared" si="1"/>
        <v/>
      </c>
    </row>
    <row r="20" spans="1:10" x14ac:dyDescent="0.3">
      <c r="A20" s="4" t="s">
        <v>60</v>
      </c>
      <c r="B20" s="9">
        <v>1300000</v>
      </c>
      <c r="C20" s="9">
        <v>1560000</v>
      </c>
      <c r="D20" s="9">
        <v>11</v>
      </c>
      <c r="E20" s="9">
        <v>260000</v>
      </c>
      <c r="G20" s="4" t="s">
        <v>61</v>
      </c>
      <c r="H20" s="4" t="s">
        <v>50</v>
      </c>
      <c r="I20" s="8">
        <v>967000</v>
      </c>
      <c r="J20" s="4" t="str">
        <f t="shared" si="1"/>
        <v>◇</v>
      </c>
    </row>
    <row r="21" spans="1:10" x14ac:dyDescent="0.3">
      <c r="A21" s="4" t="s">
        <v>62</v>
      </c>
      <c r="B21" s="9">
        <v>1600000</v>
      </c>
      <c r="C21" s="9">
        <v>1930000</v>
      </c>
      <c r="D21" s="9">
        <v>7</v>
      </c>
      <c r="E21" s="9">
        <v>330000</v>
      </c>
      <c r="G21" s="4" t="s">
        <v>63</v>
      </c>
      <c r="H21" s="4" t="s">
        <v>55</v>
      </c>
      <c r="I21" s="8">
        <v>2498000</v>
      </c>
      <c r="J21" s="4" t="str">
        <f t="shared" si="1"/>
        <v/>
      </c>
    </row>
    <row r="22" spans="1:10" x14ac:dyDescent="0.3">
      <c r="A22" s="4" t="s">
        <v>64</v>
      </c>
      <c r="B22" s="9">
        <v>700000</v>
      </c>
      <c r="C22" s="9">
        <v>930000</v>
      </c>
      <c r="D22" s="9">
        <v>13</v>
      </c>
      <c r="E22" s="9">
        <v>230000</v>
      </c>
      <c r="G22" s="4" t="s">
        <v>65</v>
      </c>
      <c r="H22" s="4" t="s">
        <v>50</v>
      </c>
      <c r="I22" s="8">
        <v>5240000</v>
      </c>
      <c r="J22" s="4" t="str">
        <f t="shared" si="1"/>
        <v>◆</v>
      </c>
    </row>
    <row r="23" spans="1:10" x14ac:dyDescent="0.3">
      <c r="A23" s="40" t="s">
        <v>66</v>
      </c>
      <c r="B23" s="41"/>
      <c r="C23" s="41"/>
      <c r="D23" s="42"/>
      <c r="E23" s="9">
        <f>SUMIFS(E15:E22, A15:A22, "&lt;&gt;바나나", E15:E22, "&gt;="&amp;AVERAGE(E15:E22))</f>
        <v>1070000</v>
      </c>
      <c r="G23" s="4" t="s">
        <v>67</v>
      </c>
      <c r="H23" s="4" t="s">
        <v>55</v>
      </c>
      <c r="I23" s="8">
        <v>2012000</v>
      </c>
      <c r="J23" s="4" t="str">
        <f t="shared" si="1"/>
        <v/>
      </c>
    </row>
    <row r="25" spans="1:10" x14ac:dyDescent="0.3">
      <c r="A25" s="2" t="s">
        <v>68</v>
      </c>
      <c r="B25" s="1" t="s">
        <v>69</v>
      </c>
    </row>
    <row r="26" spans="1:10" x14ac:dyDescent="0.3">
      <c r="A26" s="4" t="s">
        <v>70</v>
      </c>
      <c r="B26" s="4" t="s">
        <v>71</v>
      </c>
      <c r="C26" s="4" t="s">
        <v>72</v>
      </c>
      <c r="D26" s="6" t="s">
        <v>73</v>
      </c>
      <c r="F26" t="s">
        <v>79</v>
      </c>
    </row>
    <row r="27" spans="1:10" x14ac:dyDescent="0.3">
      <c r="A27" s="4">
        <v>1</v>
      </c>
      <c r="B27" s="4" t="s">
        <v>74</v>
      </c>
      <c r="C27" s="4">
        <v>3</v>
      </c>
      <c r="D27" s="8">
        <f>IFERROR(C27*HLOOKUP(B27, $G$27:$J$28, 2, 0), "주문오류")</f>
        <v>15000</v>
      </c>
      <c r="F27" s="4" t="s">
        <v>71</v>
      </c>
      <c r="G27" s="4" t="s">
        <v>76</v>
      </c>
      <c r="H27" s="4" t="s">
        <v>74</v>
      </c>
      <c r="I27" s="4" t="s">
        <v>77</v>
      </c>
      <c r="J27" s="4" t="s">
        <v>75</v>
      </c>
    </row>
    <row r="28" spans="1:10" x14ac:dyDescent="0.3">
      <c r="A28" s="4">
        <v>2</v>
      </c>
      <c r="B28" s="4" t="s">
        <v>75</v>
      </c>
      <c r="C28" s="4">
        <v>2</v>
      </c>
      <c r="D28" s="8">
        <f t="shared" ref="D28:D35" si="2">IFERROR(C28*HLOOKUP(B28, $G$27:$J$28, 2, 0), "주문오류")</f>
        <v>14000</v>
      </c>
      <c r="F28" s="4" t="s">
        <v>80</v>
      </c>
      <c r="G28" s="8">
        <v>3500</v>
      </c>
      <c r="H28" s="8">
        <v>5000</v>
      </c>
      <c r="I28" s="8">
        <v>5500</v>
      </c>
      <c r="J28" s="8">
        <v>7000</v>
      </c>
    </row>
    <row r="29" spans="1:10" x14ac:dyDescent="0.3">
      <c r="A29" s="4">
        <v>3</v>
      </c>
      <c r="B29" s="4" t="s">
        <v>76</v>
      </c>
      <c r="C29" s="4">
        <v>5</v>
      </c>
      <c r="D29" s="8">
        <f t="shared" si="2"/>
        <v>17500</v>
      </c>
    </row>
    <row r="30" spans="1:10" x14ac:dyDescent="0.3">
      <c r="A30" s="4">
        <v>4</v>
      </c>
      <c r="B30" s="4" t="s">
        <v>77</v>
      </c>
      <c r="C30" s="4">
        <v>3</v>
      </c>
      <c r="D30" s="8">
        <f t="shared" si="2"/>
        <v>16500</v>
      </c>
    </row>
    <row r="31" spans="1:10" x14ac:dyDescent="0.3">
      <c r="A31" s="4">
        <v>5</v>
      </c>
      <c r="B31" s="4" t="s">
        <v>77</v>
      </c>
      <c r="C31" s="4">
        <v>2</v>
      </c>
      <c r="D31" s="8">
        <f t="shared" si="2"/>
        <v>11000</v>
      </c>
    </row>
    <row r="32" spans="1:10" x14ac:dyDescent="0.3">
      <c r="A32" s="4">
        <v>6</v>
      </c>
      <c r="B32" s="4" t="s">
        <v>78</v>
      </c>
      <c r="C32" s="4">
        <v>4</v>
      </c>
      <c r="D32" s="8" t="str">
        <f t="shared" si="2"/>
        <v>주문오류</v>
      </c>
    </row>
    <row r="33" spans="1:4" x14ac:dyDescent="0.3">
      <c r="A33" s="4">
        <v>7</v>
      </c>
      <c r="B33" s="4" t="s">
        <v>75</v>
      </c>
      <c r="C33" s="4">
        <v>3</v>
      </c>
      <c r="D33" s="8">
        <f t="shared" si="2"/>
        <v>21000</v>
      </c>
    </row>
    <row r="34" spans="1:4" x14ac:dyDescent="0.3">
      <c r="A34" s="4">
        <v>8</v>
      </c>
      <c r="B34" s="4" t="s">
        <v>74</v>
      </c>
      <c r="C34" s="4">
        <v>5</v>
      </c>
      <c r="D34" s="8">
        <f t="shared" si="2"/>
        <v>25000</v>
      </c>
    </row>
    <row r="35" spans="1:4" x14ac:dyDescent="0.3">
      <c r="A35" s="4">
        <v>9</v>
      </c>
      <c r="B35" s="4" t="s">
        <v>76</v>
      </c>
      <c r="C35" s="4">
        <v>6</v>
      </c>
      <c r="D35" s="8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G26"/>
  <sheetViews>
    <sheetView workbookViewId="0">
      <selection activeCell="A18" sqref="A18:G26"/>
    </sheetView>
  </sheetViews>
  <sheetFormatPr defaultRowHeight="16.5" x14ac:dyDescent="0.3"/>
  <cols>
    <col min="1" max="1" width="11.875" bestFit="1" customWidth="1"/>
    <col min="2" max="2" width="13.125" bestFit="1" customWidth="1"/>
    <col min="3" max="3" width="15.25" bestFit="1" customWidth="1"/>
    <col min="4" max="4" width="13.125" bestFit="1" customWidth="1"/>
    <col min="5" max="5" width="15.25" bestFit="1" customWidth="1"/>
    <col min="6" max="6" width="13.125" bestFit="1" customWidth="1"/>
    <col min="7" max="7" width="15.25" bestFit="1" customWidth="1"/>
    <col min="8" max="8" width="18" bestFit="1" customWidth="1"/>
    <col min="9" max="9" width="20.125" bestFit="1" customWidth="1"/>
  </cols>
  <sheetData>
    <row r="1" spans="1:6" ht="20.25" x14ac:dyDescent="0.3">
      <c r="A1" s="39" t="s">
        <v>117</v>
      </c>
      <c r="B1" s="39"/>
      <c r="C1" s="39"/>
      <c r="D1" s="39"/>
      <c r="E1" s="39"/>
      <c r="F1" s="39"/>
    </row>
    <row r="3" spans="1:6" x14ac:dyDescent="0.3">
      <c r="A3" s="4" t="s">
        <v>118</v>
      </c>
      <c r="B3" s="4" t="s">
        <v>119</v>
      </c>
      <c r="C3" s="4" t="s">
        <v>120</v>
      </c>
      <c r="D3" s="4" t="s">
        <v>121</v>
      </c>
      <c r="E3" s="4" t="s">
        <v>122</v>
      </c>
      <c r="F3" s="4" t="s">
        <v>123</v>
      </c>
    </row>
    <row r="4" spans="1:6" x14ac:dyDescent="0.3">
      <c r="A4" s="4" t="s">
        <v>124</v>
      </c>
      <c r="B4" s="4" t="s">
        <v>125</v>
      </c>
      <c r="C4" s="4" t="s">
        <v>126</v>
      </c>
      <c r="D4" s="4">
        <v>28</v>
      </c>
      <c r="E4" s="8">
        <v>1056000</v>
      </c>
      <c r="F4" s="8">
        <f>D4*E4</f>
        <v>29568000</v>
      </c>
    </row>
    <row r="5" spans="1:6" x14ac:dyDescent="0.3">
      <c r="A5" s="4" t="s">
        <v>127</v>
      </c>
      <c r="B5" s="4" t="s">
        <v>128</v>
      </c>
      <c r="C5" s="4" t="s">
        <v>129</v>
      </c>
      <c r="D5" s="4">
        <v>35</v>
      </c>
      <c r="E5" s="8">
        <v>289000</v>
      </c>
      <c r="F5" s="8">
        <f t="shared" ref="F5:F15" si="0">D5*E5</f>
        <v>10115000</v>
      </c>
    </row>
    <row r="6" spans="1:6" x14ac:dyDescent="0.3">
      <c r="A6" s="4" t="s">
        <v>130</v>
      </c>
      <c r="B6" s="4" t="s">
        <v>125</v>
      </c>
      <c r="C6" s="4" t="s">
        <v>131</v>
      </c>
      <c r="D6" s="4">
        <v>19</v>
      </c>
      <c r="E6" s="8">
        <v>1950000</v>
      </c>
      <c r="F6" s="8">
        <f t="shared" si="0"/>
        <v>37050000</v>
      </c>
    </row>
    <row r="7" spans="1:6" x14ac:dyDescent="0.3">
      <c r="A7" s="4" t="s">
        <v>132</v>
      </c>
      <c r="B7" s="4" t="s">
        <v>133</v>
      </c>
      <c r="C7" s="4" t="s">
        <v>134</v>
      </c>
      <c r="D7" s="4">
        <v>61</v>
      </c>
      <c r="E7" s="8">
        <v>699000</v>
      </c>
      <c r="F7" s="8">
        <f t="shared" si="0"/>
        <v>42639000</v>
      </c>
    </row>
    <row r="8" spans="1:6" x14ac:dyDescent="0.3">
      <c r="A8" s="4" t="s">
        <v>124</v>
      </c>
      <c r="B8" s="4" t="s">
        <v>133</v>
      </c>
      <c r="C8" s="4" t="s">
        <v>135</v>
      </c>
      <c r="D8" s="4">
        <v>53</v>
      </c>
      <c r="E8" s="8">
        <v>1056000</v>
      </c>
      <c r="F8" s="8">
        <f t="shared" si="0"/>
        <v>55968000</v>
      </c>
    </row>
    <row r="9" spans="1:6" x14ac:dyDescent="0.3">
      <c r="A9" s="4" t="s">
        <v>136</v>
      </c>
      <c r="B9" s="4" t="s">
        <v>125</v>
      </c>
      <c r="C9" s="4" t="s">
        <v>137</v>
      </c>
      <c r="D9" s="4">
        <v>27</v>
      </c>
      <c r="E9" s="8">
        <v>376000</v>
      </c>
      <c r="F9" s="8">
        <f t="shared" si="0"/>
        <v>10152000</v>
      </c>
    </row>
    <row r="10" spans="1:6" x14ac:dyDescent="0.3">
      <c r="A10" s="4" t="s">
        <v>130</v>
      </c>
      <c r="B10" s="4" t="s">
        <v>133</v>
      </c>
      <c r="C10" s="4" t="s">
        <v>138</v>
      </c>
      <c r="D10" s="4">
        <v>22</v>
      </c>
      <c r="E10" s="8">
        <v>1950000</v>
      </c>
      <c r="F10" s="8">
        <f t="shared" si="0"/>
        <v>42900000</v>
      </c>
    </row>
    <row r="11" spans="1:6" x14ac:dyDescent="0.3">
      <c r="A11" s="4" t="s">
        <v>136</v>
      </c>
      <c r="B11" s="4" t="s">
        <v>128</v>
      </c>
      <c r="C11" s="4" t="s">
        <v>139</v>
      </c>
      <c r="D11" s="4">
        <v>15</v>
      </c>
      <c r="E11" s="8">
        <v>376000</v>
      </c>
      <c r="F11" s="8">
        <f t="shared" si="0"/>
        <v>5640000</v>
      </c>
    </row>
    <row r="12" spans="1:6" x14ac:dyDescent="0.3">
      <c r="A12" s="4" t="s">
        <v>124</v>
      </c>
      <c r="B12" s="4" t="s">
        <v>128</v>
      </c>
      <c r="C12" s="4" t="s">
        <v>140</v>
      </c>
      <c r="D12" s="4">
        <v>38</v>
      </c>
      <c r="E12" s="8">
        <v>1056000</v>
      </c>
      <c r="F12" s="8">
        <f t="shared" si="0"/>
        <v>40128000</v>
      </c>
    </row>
    <row r="13" spans="1:6" x14ac:dyDescent="0.3">
      <c r="A13" s="4" t="s">
        <v>127</v>
      </c>
      <c r="B13" s="4" t="s">
        <v>133</v>
      </c>
      <c r="C13" s="4" t="s">
        <v>141</v>
      </c>
      <c r="D13" s="4">
        <v>46</v>
      </c>
      <c r="E13" s="8">
        <v>289000</v>
      </c>
      <c r="F13" s="8">
        <f t="shared" si="0"/>
        <v>13294000</v>
      </c>
    </row>
    <row r="14" spans="1:6" x14ac:dyDescent="0.3">
      <c r="A14" s="4" t="s">
        <v>127</v>
      </c>
      <c r="B14" s="4" t="s">
        <v>125</v>
      </c>
      <c r="C14" s="4" t="s">
        <v>142</v>
      </c>
      <c r="D14" s="4">
        <v>62</v>
      </c>
      <c r="E14" s="8">
        <v>289000</v>
      </c>
      <c r="F14" s="8">
        <f t="shared" si="0"/>
        <v>17918000</v>
      </c>
    </row>
    <row r="15" spans="1:6" x14ac:dyDescent="0.3">
      <c r="A15" s="4" t="s">
        <v>132</v>
      </c>
      <c r="B15" s="4" t="s">
        <v>128</v>
      </c>
      <c r="C15" s="4" t="s">
        <v>143</v>
      </c>
      <c r="D15" s="4">
        <v>24</v>
      </c>
      <c r="E15" s="8">
        <v>699000</v>
      </c>
      <c r="F15" s="8">
        <f t="shared" si="0"/>
        <v>16776000</v>
      </c>
    </row>
    <row r="18" spans="1:7" x14ac:dyDescent="0.3">
      <c r="B18" s="18" t="s">
        <v>203</v>
      </c>
    </row>
    <row r="19" spans="1:7" x14ac:dyDescent="0.3">
      <c r="B19" t="s">
        <v>125</v>
      </c>
      <c r="D19" t="s">
        <v>133</v>
      </c>
      <c r="F19" t="s">
        <v>128</v>
      </c>
    </row>
    <row r="20" spans="1:7" x14ac:dyDescent="0.3">
      <c r="A20" s="18" t="s">
        <v>201</v>
      </c>
      <c r="B20" t="s">
        <v>204</v>
      </c>
      <c r="C20" t="s">
        <v>205</v>
      </c>
      <c r="D20" t="s">
        <v>204</v>
      </c>
      <c r="E20" t="s">
        <v>205</v>
      </c>
      <c r="F20" t="s">
        <v>204</v>
      </c>
      <c r="G20" t="s">
        <v>205</v>
      </c>
    </row>
    <row r="21" spans="1:7" x14ac:dyDescent="0.3">
      <c r="A21" s="19" t="s">
        <v>127</v>
      </c>
      <c r="B21" s="20">
        <v>62</v>
      </c>
      <c r="C21" s="20">
        <v>17918000</v>
      </c>
      <c r="D21" s="20">
        <v>46</v>
      </c>
      <c r="E21" s="20">
        <v>13294000</v>
      </c>
      <c r="F21" s="20">
        <v>35</v>
      </c>
      <c r="G21" s="20">
        <v>10115000</v>
      </c>
    </row>
    <row r="22" spans="1:7" x14ac:dyDescent="0.3">
      <c r="A22" s="19" t="s">
        <v>124</v>
      </c>
      <c r="B22" s="20">
        <v>28</v>
      </c>
      <c r="C22" s="20">
        <v>29568000</v>
      </c>
      <c r="D22" s="20">
        <v>53</v>
      </c>
      <c r="E22" s="20">
        <v>55968000</v>
      </c>
      <c r="F22" s="20">
        <v>38</v>
      </c>
      <c r="G22" s="20">
        <v>40128000</v>
      </c>
    </row>
    <row r="23" spans="1:7" x14ac:dyDescent="0.3">
      <c r="A23" s="19" t="s">
        <v>136</v>
      </c>
      <c r="B23" s="20">
        <v>27</v>
      </c>
      <c r="C23" s="20">
        <v>10152000</v>
      </c>
      <c r="D23" s="20"/>
      <c r="E23" s="20"/>
      <c r="F23" s="20">
        <v>15</v>
      </c>
      <c r="G23" s="20">
        <v>5640000</v>
      </c>
    </row>
    <row r="24" spans="1:7" x14ac:dyDescent="0.3">
      <c r="A24" s="19" t="s">
        <v>132</v>
      </c>
      <c r="B24" s="20"/>
      <c r="C24" s="20"/>
      <c r="D24" s="20">
        <v>61</v>
      </c>
      <c r="E24" s="20">
        <v>42639000</v>
      </c>
      <c r="F24" s="20">
        <v>24</v>
      </c>
      <c r="G24" s="20">
        <v>16776000</v>
      </c>
    </row>
    <row r="25" spans="1:7" x14ac:dyDescent="0.3">
      <c r="A25" s="19" t="s">
        <v>130</v>
      </c>
      <c r="B25" s="20">
        <v>19</v>
      </c>
      <c r="C25" s="20">
        <v>37050000</v>
      </c>
      <c r="D25" s="20">
        <v>22</v>
      </c>
      <c r="E25" s="20">
        <v>42900000</v>
      </c>
      <c r="F25" s="20"/>
      <c r="G25" s="20"/>
    </row>
    <row r="26" spans="1:7" x14ac:dyDescent="0.3">
      <c r="A26" s="19" t="s">
        <v>202</v>
      </c>
      <c r="B26" s="20">
        <v>34</v>
      </c>
      <c r="C26" s="20">
        <v>23672000</v>
      </c>
      <c r="D26" s="20">
        <v>45.5</v>
      </c>
      <c r="E26" s="20">
        <v>38700250</v>
      </c>
      <c r="F26" s="20">
        <v>28</v>
      </c>
      <c r="G26" s="20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D95D2-1017-42BC-B703-EBEAD905EE42}">
  <sheetPr codeName="Sheet6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7A8EA-54D4-4450-9683-B4C1AD999031}">
  <sheetPr codeName="Sheet7"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4" max="6" width="10.875" bestFit="1" customWidth="1" outlineLevel="1"/>
  </cols>
  <sheetData>
    <row r="1" spans="2:6" ht="17.25" thickBot="1" x14ac:dyDescent="0.35"/>
    <row r="2" spans="2:6" x14ac:dyDescent="0.3">
      <c r="B2" s="24" t="s">
        <v>211</v>
      </c>
      <c r="C2" s="25"/>
      <c r="D2" s="31"/>
      <c r="E2" s="31"/>
      <c r="F2" s="31"/>
    </row>
    <row r="3" spans="2:6" collapsed="1" x14ac:dyDescent="0.3">
      <c r="B3" s="23"/>
      <c r="C3" s="23"/>
      <c r="D3" s="32" t="s">
        <v>213</v>
      </c>
      <c r="E3" s="32" t="s">
        <v>208</v>
      </c>
      <c r="F3" s="32" t="s">
        <v>210</v>
      </c>
    </row>
    <row r="4" spans="2:6" ht="54" hidden="1" outlineLevel="1" x14ac:dyDescent="0.3">
      <c r="B4" s="27"/>
      <c r="C4" s="27"/>
      <c r="E4" s="34" t="s">
        <v>209</v>
      </c>
      <c r="F4" s="34" t="s">
        <v>209</v>
      </c>
    </row>
    <row r="5" spans="2:6" x14ac:dyDescent="0.3">
      <c r="B5" s="28" t="s">
        <v>212</v>
      </c>
      <c r="C5" s="29"/>
      <c r="D5" s="26"/>
      <c r="E5" s="26"/>
      <c r="F5" s="26"/>
    </row>
    <row r="6" spans="2:6" outlineLevel="1" x14ac:dyDescent="0.3">
      <c r="B6" s="27"/>
      <c r="C6" s="27" t="s">
        <v>206</v>
      </c>
      <c r="D6" s="21">
        <v>0.05</v>
      </c>
      <c r="E6" s="33">
        <v>0.06</v>
      </c>
      <c r="F6" s="33">
        <v>0.04</v>
      </c>
    </row>
    <row r="7" spans="2:6" x14ac:dyDescent="0.3">
      <c r="B7" s="28" t="s">
        <v>214</v>
      </c>
      <c r="C7" s="29"/>
      <c r="D7" s="26"/>
      <c r="E7" s="26"/>
      <c r="F7" s="26"/>
    </row>
    <row r="8" spans="2:6" ht="17.25" outlineLevel="1" thickBot="1" x14ac:dyDescent="0.35">
      <c r="B8" s="30"/>
      <c r="C8" s="30" t="s">
        <v>207</v>
      </c>
      <c r="D8" s="22">
        <v>1858000</v>
      </c>
      <c r="E8" s="22">
        <v>1886000</v>
      </c>
      <c r="F8" s="22">
        <v>1830000</v>
      </c>
    </row>
    <row r="9" spans="2:6" x14ac:dyDescent="0.3">
      <c r="B9" t="s">
        <v>215</v>
      </c>
    </row>
    <row r="10" spans="2:6" x14ac:dyDescent="0.3">
      <c r="B10" t="s">
        <v>216</v>
      </c>
    </row>
    <row r="11" spans="2:6" x14ac:dyDescent="0.3">
      <c r="B11" t="s">
        <v>217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8"/>
  <dimension ref="B2:C8"/>
  <sheetViews>
    <sheetView workbookViewId="0"/>
  </sheetViews>
  <sheetFormatPr defaultRowHeight="16.5" x14ac:dyDescent="0.3"/>
  <cols>
    <col min="1" max="1" width="3.625" customWidth="1"/>
    <col min="2" max="3" width="12.625" customWidth="1"/>
  </cols>
  <sheetData>
    <row r="2" spans="2:3" ht="20.25" x14ac:dyDescent="0.3">
      <c r="B2" s="39" t="s">
        <v>144</v>
      </c>
      <c r="C2" s="39"/>
    </row>
    <row r="4" spans="2:3" x14ac:dyDescent="0.3">
      <c r="B4" s="7" t="s">
        <v>145</v>
      </c>
      <c r="C4" s="4" t="s">
        <v>150</v>
      </c>
    </row>
    <row r="5" spans="2:3" x14ac:dyDescent="0.3">
      <c r="B5" s="7" t="s">
        <v>146</v>
      </c>
      <c r="C5" s="11">
        <v>62000000</v>
      </c>
    </row>
    <row r="6" spans="2:3" x14ac:dyDescent="0.3">
      <c r="B6" s="7" t="s">
        <v>147</v>
      </c>
      <c r="C6" s="10">
        <v>0.05</v>
      </c>
    </row>
    <row r="7" spans="2:3" x14ac:dyDescent="0.3">
      <c r="B7" s="7" t="s">
        <v>148</v>
      </c>
      <c r="C7" s="11">
        <v>36</v>
      </c>
    </row>
    <row r="8" spans="2:3" x14ac:dyDescent="0.3">
      <c r="B8" s="7" t="s">
        <v>149</v>
      </c>
      <c r="C8" s="11">
        <f>ROUND(PMT(C6/12,C7,-C5),-3)</f>
        <v>1858000</v>
      </c>
    </row>
  </sheetData>
  <scenarios current="0" sqref="C8">
    <scenario name="금리인상" locked="1" count="1" user="SGKPRTBDFN" comment="만든 사람 SGKPRTBDFN 날짜 2024-08-28">
      <inputCells r="C6" val="0.06" numFmtId="9"/>
    </scenario>
    <scenario name="금리인하" locked="1" count="1" user="SGKPRTBDFN" comment="만든 사람 SGKPRTBDFN 날짜 2024-08-28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9"/>
  <dimension ref="A1:F10"/>
  <sheetViews>
    <sheetView workbookViewId="0">
      <selection activeCell="D18" sqref="D18"/>
    </sheetView>
  </sheetViews>
  <sheetFormatPr defaultRowHeight="16.5" x14ac:dyDescent="0.3"/>
  <sheetData>
    <row r="1" spans="1:6" ht="20.25" x14ac:dyDescent="0.3">
      <c r="A1" s="39" t="s">
        <v>151</v>
      </c>
      <c r="B1" s="39"/>
      <c r="C1" s="39"/>
      <c r="D1" s="39"/>
      <c r="E1" s="39"/>
      <c r="F1" s="39"/>
    </row>
    <row r="3" spans="1:6" x14ac:dyDescent="0.3">
      <c r="A3" s="4" t="s">
        <v>152</v>
      </c>
      <c r="B3" s="4" t="s">
        <v>45</v>
      </c>
      <c r="C3" s="4" t="s">
        <v>153</v>
      </c>
      <c r="D3" s="4" t="s">
        <v>154</v>
      </c>
      <c r="E3" s="4" t="s">
        <v>155</v>
      </c>
      <c r="F3" s="4" t="s">
        <v>156</v>
      </c>
    </row>
    <row r="4" spans="1:6" x14ac:dyDescent="0.3">
      <c r="A4" s="4" t="s">
        <v>157</v>
      </c>
      <c r="B4" s="4" t="s">
        <v>55</v>
      </c>
      <c r="C4" s="4">
        <v>86</v>
      </c>
      <c r="D4" s="4">
        <v>82</v>
      </c>
      <c r="E4" s="4">
        <v>79</v>
      </c>
      <c r="F4" s="4">
        <f>SUM(C4:E4)</f>
        <v>247</v>
      </c>
    </row>
    <row r="5" spans="1:6" x14ac:dyDescent="0.3">
      <c r="A5" s="4" t="s">
        <v>158</v>
      </c>
      <c r="B5" s="4" t="s">
        <v>50</v>
      </c>
      <c r="C5" s="4">
        <v>78</v>
      </c>
      <c r="D5" s="4">
        <v>81</v>
      </c>
      <c r="E5" s="4">
        <v>82</v>
      </c>
      <c r="F5" s="4">
        <f t="shared" ref="F5:F10" si="0">SUM(C5:E5)</f>
        <v>241</v>
      </c>
    </row>
    <row r="6" spans="1:6" x14ac:dyDescent="0.3">
      <c r="A6" s="4" t="s">
        <v>159</v>
      </c>
      <c r="B6" s="4" t="s">
        <v>50</v>
      </c>
      <c r="C6" s="4">
        <v>92</v>
      </c>
      <c r="D6" s="4">
        <v>93</v>
      </c>
      <c r="E6" s="4">
        <v>98</v>
      </c>
      <c r="F6" s="4">
        <f t="shared" si="0"/>
        <v>283</v>
      </c>
    </row>
    <row r="7" spans="1:6" x14ac:dyDescent="0.3">
      <c r="A7" s="4" t="s">
        <v>160</v>
      </c>
      <c r="B7" s="4" t="s">
        <v>55</v>
      </c>
      <c r="C7" s="4">
        <v>79</v>
      </c>
      <c r="D7" s="4">
        <v>74</v>
      </c>
      <c r="E7" s="4">
        <v>67</v>
      </c>
      <c r="F7" s="4">
        <f t="shared" si="0"/>
        <v>220</v>
      </c>
    </row>
    <row r="8" spans="1:6" x14ac:dyDescent="0.3">
      <c r="A8" s="4" t="s">
        <v>161</v>
      </c>
      <c r="B8" s="4" t="s">
        <v>50</v>
      </c>
      <c r="C8" s="4">
        <v>94</v>
      </c>
      <c r="D8" s="4">
        <v>92</v>
      </c>
      <c r="E8" s="4">
        <v>95</v>
      </c>
      <c r="F8" s="4">
        <f t="shared" si="0"/>
        <v>281</v>
      </c>
    </row>
    <row r="9" spans="1:6" x14ac:dyDescent="0.3">
      <c r="A9" s="4" t="s">
        <v>162</v>
      </c>
      <c r="B9" s="4" t="s">
        <v>55</v>
      </c>
      <c r="C9" s="4">
        <v>69</v>
      </c>
      <c r="D9" s="4">
        <v>67</v>
      </c>
      <c r="E9" s="4">
        <v>63</v>
      </c>
      <c r="F9" s="4">
        <f t="shared" si="0"/>
        <v>199</v>
      </c>
    </row>
    <row r="10" spans="1:6" x14ac:dyDescent="0.3">
      <c r="A10" s="4" t="s">
        <v>163</v>
      </c>
      <c r="B10" s="4" t="s">
        <v>55</v>
      </c>
      <c r="C10" s="4">
        <v>82</v>
      </c>
      <c r="D10" s="4">
        <v>88</v>
      </c>
      <c r="E10" s="4">
        <v>80</v>
      </c>
      <c r="F10" s="4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0"/>
  <dimension ref="A1:F11"/>
  <sheetViews>
    <sheetView workbookViewId="0">
      <selection sqref="A1:F1"/>
    </sheetView>
  </sheetViews>
  <sheetFormatPr defaultRowHeight="16.5" x14ac:dyDescent="0.3"/>
  <cols>
    <col min="5" max="6" width="11" bestFit="1" customWidth="1"/>
  </cols>
  <sheetData>
    <row r="1" spans="1:6" ht="20.25" x14ac:dyDescent="0.3">
      <c r="A1" s="39" t="s">
        <v>164</v>
      </c>
      <c r="B1" s="39"/>
      <c r="C1" s="39"/>
      <c r="D1" s="39"/>
      <c r="E1" s="39"/>
      <c r="F1" s="39"/>
    </row>
    <row r="3" spans="1:6" x14ac:dyDescent="0.3">
      <c r="A3" s="4" t="s">
        <v>165</v>
      </c>
      <c r="B3" s="4" t="s">
        <v>166</v>
      </c>
      <c r="C3" s="4" t="s">
        <v>167</v>
      </c>
      <c r="D3" s="4" t="s">
        <v>168</v>
      </c>
      <c r="E3" s="4" t="s">
        <v>169</v>
      </c>
      <c r="F3" s="4" t="s">
        <v>170</v>
      </c>
    </row>
    <row r="4" spans="1:6" x14ac:dyDescent="0.3">
      <c r="A4" s="4" t="s">
        <v>171</v>
      </c>
      <c r="B4" s="4" t="s">
        <v>172</v>
      </c>
      <c r="C4" s="4" t="s">
        <v>48</v>
      </c>
      <c r="D4" s="12">
        <v>14000</v>
      </c>
      <c r="E4" s="12">
        <v>2542</v>
      </c>
      <c r="F4" s="12">
        <v>2898</v>
      </c>
    </row>
    <row r="5" spans="1:6" x14ac:dyDescent="0.3">
      <c r="A5" s="4" t="s">
        <v>171</v>
      </c>
      <c r="B5" s="4" t="s">
        <v>173</v>
      </c>
      <c r="C5" s="4" t="s">
        <v>174</v>
      </c>
      <c r="D5" s="12">
        <v>15000</v>
      </c>
      <c r="E5" s="12">
        <v>2108</v>
      </c>
      <c r="F5" s="12">
        <v>1792</v>
      </c>
    </row>
    <row r="6" spans="1:6" x14ac:dyDescent="0.3">
      <c r="A6" s="4" t="s">
        <v>171</v>
      </c>
      <c r="B6" s="4" t="s">
        <v>175</v>
      </c>
      <c r="C6" s="4" t="s">
        <v>176</v>
      </c>
      <c r="D6" s="12">
        <v>12000</v>
      </c>
      <c r="E6" s="12">
        <v>3193</v>
      </c>
      <c r="F6" s="12">
        <v>2522</v>
      </c>
    </row>
    <row r="7" spans="1:6" x14ac:dyDescent="0.3">
      <c r="A7" s="4" t="s">
        <v>177</v>
      </c>
      <c r="B7" s="4" t="s">
        <v>178</v>
      </c>
      <c r="C7" s="4" t="s">
        <v>179</v>
      </c>
      <c r="D7" s="12">
        <v>24000</v>
      </c>
      <c r="E7" s="12">
        <v>1829</v>
      </c>
      <c r="F7" s="12">
        <v>1533</v>
      </c>
    </row>
    <row r="8" spans="1:6" x14ac:dyDescent="0.3">
      <c r="A8" s="4" t="s">
        <v>177</v>
      </c>
      <c r="B8" s="4" t="s">
        <v>180</v>
      </c>
      <c r="C8" s="4" t="s">
        <v>181</v>
      </c>
      <c r="D8" s="12">
        <v>18000</v>
      </c>
      <c r="E8" s="12">
        <v>3965</v>
      </c>
      <c r="F8" s="12">
        <v>4630</v>
      </c>
    </row>
    <row r="9" spans="1:6" x14ac:dyDescent="0.3">
      <c r="A9" s="4" t="s">
        <v>177</v>
      </c>
      <c r="B9" s="4" t="s">
        <v>182</v>
      </c>
      <c r="C9" s="4" t="s">
        <v>183</v>
      </c>
      <c r="D9" s="12">
        <v>20000</v>
      </c>
      <c r="E9" s="12">
        <v>2139</v>
      </c>
      <c r="F9" s="12">
        <v>1797</v>
      </c>
    </row>
    <row r="10" spans="1:6" x14ac:dyDescent="0.3">
      <c r="A10" s="4" t="s">
        <v>184</v>
      </c>
      <c r="B10" s="4" t="s">
        <v>185</v>
      </c>
      <c r="C10" s="4" t="s">
        <v>186</v>
      </c>
      <c r="D10" s="12">
        <v>36000</v>
      </c>
      <c r="E10" s="12">
        <v>1732</v>
      </c>
      <c r="F10" s="12">
        <v>1975</v>
      </c>
    </row>
    <row r="11" spans="1:6" x14ac:dyDescent="0.3">
      <c r="A11" s="4" t="s">
        <v>184</v>
      </c>
      <c r="B11" s="4" t="s">
        <v>187</v>
      </c>
      <c r="C11" s="4" t="s">
        <v>188</v>
      </c>
      <c r="D11" s="12">
        <v>68000</v>
      </c>
      <c r="E11" s="12">
        <v>1426</v>
      </c>
      <c r="F11" s="12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분석작업-1</vt:lpstr>
      <vt:lpstr>Sheet1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SGKPRTBDFN</cp:lastModifiedBy>
  <dcterms:created xsi:type="dcterms:W3CDTF">2023-04-27T08:01:32Z</dcterms:created>
  <dcterms:modified xsi:type="dcterms:W3CDTF">2024-08-28T12:42:43Z</dcterms:modified>
</cp:coreProperties>
</file>