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 codeName="{857A39E2-67AF-9BA6-E15C-A4B3A0C75593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/Users/bugatiiveyron/Downloads/시나공 컴활 총정리/길벗컴활2급총정리/기출/"/>
    </mc:Choice>
  </mc:AlternateContent>
  <xr:revisionPtr revIDLastSave="0" documentId="13_ncr:1_{216CF421-CB71-4A46-A685-3747E56CAA25}" xr6:coauthVersionLast="47" xr6:coauthVersionMax="47" xr10:uidLastSave="{00000000-0000-0000-0000-000000000000}"/>
  <bookViews>
    <workbookView xWindow="0" yWindow="500" windowWidth="28800" windowHeight="16100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7" r:id="rId8"/>
    <sheet name="차트작업" sheetId="8" r:id="rId9"/>
  </sheets>
  <definedNames>
    <definedName name="금리">'분석작업-2'!$C$6</definedName>
    <definedName name="불입금액">'분석작업-2'!$C$8</definedName>
  </definedNames>
  <calcPr calcId="191029"/>
  <pivotCaches>
    <pivotCache cacheId="18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4" l="1"/>
  <c r="J17" i="4"/>
  <c r="J18" i="4"/>
  <c r="J19" i="4"/>
  <c r="J20" i="4"/>
  <c r="J21" i="4"/>
  <c r="J22" i="4"/>
  <c r="J23" i="4"/>
  <c r="J15" i="4"/>
  <c r="F5" i="7"/>
  <c r="F6" i="7"/>
  <c r="F7" i="7"/>
  <c r="F8" i="7"/>
  <c r="F9" i="7"/>
  <c r="F10" i="7"/>
  <c r="F4" i="7"/>
  <c r="D28" i="4"/>
  <c r="D29" i="4"/>
  <c r="D30" i="4"/>
  <c r="D31" i="4"/>
  <c r="D32" i="4"/>
  <c r="D33" i="4"/>
  <c r="D34" i="4"/>
  <c r="D35" i="4"/>
  <c r="D27" i="4"/>
  <c r="E23" i="4"/>
  <c r="J11" i="4"/>
  <c r="D4" i="4"/>
  <c r="D5" i="4"/>
  <c r="D6" i="4"/>
  <c r="D7" i="4"/>
  <c r="D8" i="4"/>
  <c r="D9" i="4"/>
  <c r="D10" i="4"/>
  <c r="D11" i="4"/>
  <c r="D3" i="4"/>
  <c r="F5" i="5" l="1"/>
  <c r="F6" i="5"/>
  <c r="F7" i="5"/>
  <c r="F8" i="5"/>
  <c r="F9" i="5"/>
  <c r="F10" i="5"/>
  <c r="F11" i="5"/>
  <c r="F12" i="5"/>
  <c r="F13" i="5"/>
  <c r="F14" i="5"/>
  <c r="F15" i="5"/>
  <c r="F4" i="5"/>
  <c r="C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임로주</author>
  </authors>
  <commentList>
    <comment ref="G5" authorId="0" shapeId="0" xr:uid="{B8E175DA-B080-7A4B-BD4D-A09425133193}">
      <text>
        <r>
          <rPr>
            <b/>
            <sz val="10"/>
            <color rgb="FF000000"/>
            <rFont val="Malgun Gothic"/>
            <family val="2"/>
            <charset val="129"/>
          </rPr>
          <t>확인</t>
        </r>
        <r>
          <rPr>
            <b/>
            <sz val="10"/>
            <color rgb="FF000000"/>
            <rFont val="Malgun Gothic"/>
            <family val="2"/>
            <charset val="129"/>
          </rPr>
          <t xml:space="preserve"> : </t>
        </r>
        <r>
          <rPr>
            <b/>
            <sz val="10"/>
            <color rgb="FF000000"/>
            <rFont val="Malgun Gothic"/>
            <family val="2"/>
            <charset val="129"/>
          </rPr>
          <t>재입고</t>
        </r>
        <r>
          <rPr>
            <b/>
            <sz val="10"/>
            <color rgb="FF000000"/>
            <rFont val="Malgun Gothic"/>
            <family val="2"/>
            <charset val="129"/>
          </rPr>
          <t xml:space="preserve"> </t>
        </r>
        <r>
          <rPr>
            <b/>
            <sz val="10"/>
            <color rgb="FF000000"/>
            <rFont val="Malgun Gothic"/>
            <family val="2"/>
            <charset val="129"/>
          </rPr>
          <t>요청</t>
        </r>
      </text>
    </comment>
  </commentList>
</comments>
</file>

<file path=xl/sharedStrings.xml><?xml version="1.0" encoding="utf-8"?>
<sst xmlns="http://schemas.openxmlformats.org/spreadsheetml/2006/main" count="324" uniqueCount="236">
  <si>
    <t>상공여행사 여행 상품</t>
  </si>
  <si>
    <t>[표1]</t>
  </si>
  <si>
    <t>도서 대여 현황</t>
  </si>
  <si>
    <t>[표2]</t>
  </si>
  <si>
    <t>상공학원 시험 결과</t>
  </si>
  <si>
    <t>도서코드</t>
  </si>
  <si>
    <t>대출일자</t>
  </si>
  <si>
    <t>대출기간</t>
  </si>
  <si>
    <t>반납일자</t>
  </si>
  <si>
    <t>학교</t>
  </si>
  <si>
    <t>성명</t>
  </si>
  <si>
    <t>국어</t>
  </si>
  <si>
    <t>영어</t>
  </si>
  <si>
    <t>수학</t>
  </si>
  <si>
    <t>G10351</t>
  </si>
  <si>
    <t>상공고</t>
  </si>
  <si>
    <t>변효정</t>
  </si>
  <si>
    <t>P82509</t>
  </si>
  <si>
    <t>군자고</t>
  </si>
  <si>
    <t>김영수</t>
  </si>
  <si>
    <t>E52043</t>
  </si>
  <si>
    <t>홍보현</t>
  </si>
  <si>
    <t>G35614</t>
  </si>
  <si>
    <t>경성고</t>
  </si>
  <si>
    <t>강형준</t>
  </si>
  <si>
    <t>G74952</t>
  </si>
  <si>
    <t>강민성</t>
  </si>
  <si>
    <t>P25078</t>
  </si>
  <si>
    <t>유하은</t>
  </si>
  <si>
    <t>E29677</t>
  </si>
  <si>
    <t>박정훈</t>
  </si>
  <si>
    <t>P46611</t>
  </si>
  <si>
    <t>김시준</t>
  </si>
  <si>
    <t>P30967</t>
  </si>
  <si>
    <t>상공고 국어 평균 - 전체 국어 평균</t>
  </si>
  <si>
    <t>[표3]</t>
  </si>
  <si>
    <t>과일 판매 현황</t>
  </si>
  <si>
    <t>[표4]</t>
  </si>
  <si>
    <t>고객 관리 현황</t>
  </si>
  <si>
    <t>품명</t>
  </si>
  <si>
    <t>매입액</t>
  </si>
  <si>
    <t>판매액</t>
  </si>
  <si>
    <t>재고량</t>
  </si>
  <si>
    <t>손익</t>
  </si>
  <si>
    <t>고객명</t>
  </si>
  <si>
    <t>성별</t>
  </si>
  <si>
    <t>총구입금액</t>
  </si>
  <si>
    <t>등급</t>
  </si>
  <si>
    <t>딸기</t>
  </si>
  <si>
    <t>오종환</t>
  </si>
  <si>
    <t>남</t>
  </si>
  <si>
    <t>사과</t>
  </si>
  <si>
    <t>전선길</t>
  </si>
  <si>
    <t>배</t>
  </si>
  <si>
    <t>신채아</t>
  </si>
  <si>
    <t>여</t>
  </si>
  <si>
    <t>바나나</t>
  </si>
  <si>
    <t>한재훈</t>
  </si>
  <si>
    <t>파인애플</t>
  </si>
  <si>
    <t>최인영</t>
  </si>
  <si>
    <t>포도</t>
  </si>
  <si>
    <t>허이한</t>
  </si>
  <si>
    <t>오렌지</t>
  </si>
  <si>
    <t>유지선</t>
  </si>
  <si>
    <t>체리</t>
  </si>
  <si>
    <t>권민한</t>
  </si>
  <si>
    <t>바나나를 제외한 평균 손익 이상인 손익의 합계</t>
  </si>
  <si>
    <t>문수빈</t>
  </si>
  <si>
    <t>[표5]</t>
  </si>
  <si>
    <t>분식 주문 현황</t>
  </si>
  <si>
    <t>번호</t>
  </si>
  <si>
    <t>메뉴</t>
  </si>
  <si>
    <t>수량</t>
  </si>
  <si>
    <t>금액</t>
  </si>
  <si>
    <t>라면</t>
  </si>
  <si>
    <t>돈까스</t>
  </si>
  <si>
    <t>김밥</t>
  </si>
  <si>
    <t>떡볶이</t>
  </si>
  <si>
    <t>튀김</t>
  </si>
  <si>
    <t>&lt;메뉴 가격표&gt;</t>
  </si>
  <si>
    <t>가격</t>
  </si>
  <si>
    <t>도서명</t>
  </si>
  <si>
    <t>저자</t>
  </si>
  <si>
    <t>쪽수</t>
  </si>
  <si>
    <t>출판년도</t>
  </si>
  <si>
    <t>입고일</t>
  </si>
  <si>
    <t>입고량</t>
  </si>
  <si>
    <t>총지급액</t>
  </si>
  <si>
    <t>소비자의 생각</t>
  </si>
  <si>
    <t>김정준</t>
  </si>
  <si>
    <t>2020년</t>
  </si>
  <si>
    <t>불편한 도서관</t>
  </si>
  <si>
    <t>최민정</t>
  </si>
  <si>
    <t>2016년</t>
  </si>
  <si>
    <t>개구리 식당</t>
  </si>
  <si>
    <t>배성진</t>
  </si>
  <si>
    <t>2019년</t>
  </si>
  <si>
    <t>마지막 수업</t>
  </si>
  <si>
    <t>장애라</t>
  </si>
  <si>
    <t>2021년</t>
  </si>
  <si>
    <t>부자의 심리학</t>
  </si>
  <si>
    <t>신석영</t>
  </si>
  <si>
    <t>돈 차갑게 다루어라</t>
  </si>
  <si>
    <t>유영조</t>
  </si>
  <si>
    <t>2018년</t>
  </si>
  <si>
    <t>월가의 그릇</t>
  </si>
  <si>
    <t>구주와</t>
  </si>
  <si>
    <t>2022년</t>
  </si>
  <si>
    <t>식사의 중요성</t>
  </si>
  <si>
    <t>윤석남</t>
  </si>
  <si>
    <t>맨발로 걷는 길</t>
  </si>
  <si>
    <t>김태호</t>
  </si>
  <si>
    <t>2017년</t>
  </si>
  <si>
    <t>착한 차별주의자</t>
  </si>
  <si>
    <t>이서희</t>
  </si>
  <si>
    <t>지역별 날씨</t>
    <phoneticPr fontId="1" type="noConversion"/>
  </si>
  <si>
    <t>지점별 매출 실적 현황</t>
    <phoneticPr fontId="1" type="noConversion"/>
  </si>
  <si>
    <t>제품명</t>
  </si>
  <si>
    <t>지점</t>
  </si>
  <si>
    <t>판매담당자</t>
  </si>
  <si>
    <t>판매량</t>
  </si>
  <si>
    <t>판매가</t>
  </si>
  <si>
    <t>총판매액</t>
  </si>
  <si>
    <t>저상형침대</t>
  </si>
  <si>
    <t>노원</t>
  </si>
  <si>
    <t>양은하</t>
  </si>
  <si>
    <t>4단책장</t>
  </si>
  <si>
    <t>성북</t>
  </si>
  <si>
    <t>허해수</t>
  </si>
  <si>
    <t>패브릭쇼파</t>
  </si>
  <si>
    <t>문시윤</t>
  </si>
  <si>
    <t>패밀리식탁</t>
  </si>
  <si>
    <t>마포</t>
  </si>
  <si>
    <t>서세진</t>
  </si>
  <si>
    <t>손서은</t>
  </si>
  <si>
    <t>콘솔장</t>
  </si>
  <si>
    <t>전준일</t>
  </si>
  <si>
    <t>우수아</t>
  </si>
  <si>
    <t>손찬호</t>
  </si>
  <si>
    <t>김소원</t>
  </si>
  <si>
    <t>최효인</t>
  </si>
  <si>
    <t>우영선</t>
  </si>
  <si>
    <t>고수연</t>
  </si>
  <si>
    <t>대출 현황</t>
    <phoneticPr fontId="1" type="noConversion"/>
  </si>
  <si>
    <t>대출지점</t>
  </si>
  <si>
    <t>대출금액</t>
  </si>
  <si>
    <t>금리(년)</t>
  </si>
  <si>
    <t>기간(개월)</t>
  </si>
  <si>
    <t>불입금액(월)</t>
  </si>
  <si>
    <t>서교동</t>
    <phoneticPr fontId="1" type="noConversion"/>
  </si>
  <si>
    <t>신입사원 채용 결과</t>
    <phoneticPr fontId="1" type="noConversion"/>
  </si>
  <si>
    <t>이름</t>
  </si>
  <si>
    <t>서류</t>
  </si>
  <si>
    <t>면접</t>
  </si>
  <si>
    <t>자격증</t>
  </si>
  <si>
    <t>총점</t>
  </si>
  <si>
    <t>장지하</t>
  </si>
  <si>
    <t>허대성</t>
  </si>
  <si>
    <t>박서준</t>
  </si>
  <si>
    <t>강여운</t>
  </si>
  <si>
    <t>박동준</t>
  </si>
  <si>
    <t>최시아</t>
  </si>
  <si>
    <t>김단비</t>
  </si>
  <si>
    <t>특산물 판매 현황</t>
    <phoneticPr fontId="1" type="noConversion"/>
  </si>
  <si>
    <t>구분</t>
  </si>
  <si>
    <t>지역</t>
  </si>
  <si>
    <t>상품명</t>
  </si>
  <si>
    <t>단가</t>
  </si>
  <si>
    <t>전월판매량</t>
  </si>
  <si>
    <t>당월판매량</t>
  </si>
  <si>
    <t>농산물</t>
  </si>
  <si>
    <t>논산</t>
  </si>
  <si>
    <t>정선</t>
  </si>
  <si>
    <t>찰옥수수</t>
  </si>
  <si>
    <t>청도</t>
  </si>
  <si>
    <t>미나리</t>
  </si>
  <si>
    <t>수산물</t>
  </si>
  <si>
    <t>목포</t>
  </si>
  <si>
    <t>낙지</t>
  </si>
  <si>
    <t>울릉도</t>
  </si>
  <si>
    <t>오징어</t>
  </si>
  <si>
    <t>통영</t>
  </si>
  <si>
    <t>굴</t>
  </si>
  <si>
    <t>축산물</t>
  </si>
  <si>
    <t>제주</t>
  </si>
  <si>
    <t>흑돼지</t>
  </si>
  <si>
    <t>횡성</t>
  </si>
  <si>
    <t>한우</t>
  </si>
  <si>
    <t>상품코드</t>
    <phoneticPr fontId="1" type="noConversion"/>
  </si>
  <si>
    <t>pg-153</t>
    <phoneticPr fontId="1" type="noConversion"/>
  </si>
  <si>
    <t>ba-964</t>
    <phoneticPr fontId="1" type="noConversion"/>
  </si>
  <si>
    <t>ds-277</t>
    <phoneticPr fontId="1" type="noConversion"/>
  </si>
  <si>
    <t>ck-695</t>
    <phoneticPr fontId="1" type="noConversion"/>
  </si>
  <si>
    <t>tr-184</t>
    <phoneticPr fontId="1" type="noConversion"/>
  </si>
  <si>
    <t>여행지</t>
    <phoneticPr fontId="1" type="noConversion"/>
  </si>
  <si>
    <t>사이판</t>
    <phoneticPr fontId="1" type="noConversion"/>
  </si>
  <si>
    <t>발리</t>
    <phoneticPr fontId="1" type="noConversion"/>
  </si>
  <si>
    <t>다낭</t>
    <phoneticPr fontId="1" type="noConversion"/>
  </si>
  <si>
    <t>푸켓</t>
    <phoneticPr fontId="1" type="noConversion"/>
  </si>
  <si>
    <t>나트랑</t>
    <phoneticPr fontId="1" type="noConversion"/>
  </si>
  <si>
    <t>출발일</t>
    <phoneticPr fontId="1" type="noConversion"/>
  </si>
  <si>
    <t>기간</t>
    <phoneticPr fontId="1" type="noConversion"/>
  </si>
  <si>
    <t>4박5일</t>
    <phoneticPr fontId="1" type="noConversion"/>
  </si>
  <si>
    <t>3박4일</t>
    <phoneticPr fontId="1" type="noConversion"/>
  </si>
  <si>
    <t>출발인원</t>
    <phoneticPr fontId="1" type="noConversion"/>
  </si>
  <si>
    <t>비용</t>
    <phoneticPr fontId="1" type="noConversion"/>
  </si>
  <si>
    <t>상공문고 도서 입고 현황</t>
    <phoneticPr fontId="1" type="noConversion"/>
  </si>
  <si>
    <t>기상</t>
  </si>
  <si>
    <t>1월</t>
  </si>
  <si>
    <t>2월</t>
  </si>
  <si>
    <t>3월</t>
  </si>
  <si>
    <t>4월</t>
  </si>
  <si>
    <t>강수량</t>
  </si>
  <si>
    <t>경기</t>
  </si>
  <si>
    <t>경상</t>
  </si>
  <si>
    <t>전라</t>
  </si>
  <si>
    <t>최고기온</t>
  </si>
  <si>
    <t>평균온도</t>
  </si>
  <si>
    <t>습도</t>
  </si>
  <si>
    <t>행 레이블</t>
  </si>
  <si>
    <t>총합계</t>
  </si>
  <si>
    <t>열 레이블</t>
  </si>
  <si>
    <t>평균 : 판매량</t>
  </si>
  <si>
    <t>평균 : 총판매액</t>
  </si>
  <si>
    <t>금리</t>
  </si>
  <si>
    <t>불입금액</t>
  </si>
  <si>
    <t>금리인상</t>
  </si>
  <si>
    <t>만든 사람 임로주 날짜 2025.3.7</t>
  </si>
  <si>
    <t>금리인하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</si>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</sst>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₩&quot;#,##0_);\(&quot;₩&quot;#,##0\)"/>
    <numFmt numFmtId="176" formatCode="_-* #,##0_-;\-* #,##0_-;_-* &quot;-&quot;_-;_-@_-"/>
    <numFmt numFmtId="177" formatCode="#,##0_ "/>
    <numFmt numFmtId="180" formatCode="m\/d\(aaa\)"/>
  </numFmts>
  <fonts count="1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color theme="0"/>
      <name val="맑은 고딕"/>
      <family val="2"/>
      <charset val="129"/>
      <scheme val="minor"/>
    </font>
    <font>
      <u val="double"/>
      <sz val="18"/>
      <color theme="1"/>
      <name val="HY견고딕"/>
      <charset val="129"/>
    </font>
    <font>
      <b/>
      <sz val="10"/>
      <color rgb="FF000000"/>
      <name val="Malgun Gothic"/>
      <family val="2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rgb="FF000000"/>
      <name val="맑은 고딕"/>
      <family val="2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176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76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1" applyFont="1" applyBorder="1" applyAlignment="1">
      <alignment horizontal="center" vertical="center"/>
    </xf>
    <xf numFmtId="177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>
      <alignment vertical="center"/>
    </xf>
    <xf numFmtId="176" fontId="0" fillId="0" borderId="1" xfId="1" applyFont="1" applyBorder="1">
      <alignment vertical="center"/>
    </xf>
    <xf numFmtId="177" fontId="0" fillId="0" borderId="1" xfId="0" applyNumberForma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176" fontId="0" fillId="0" borderId="6" xfId="1" applyFont="1" applyBorder="1">
      <alignment vertical="center"/>
    </xf>
    <xf numFmtId="0" fontId="7" fillId="3" borderId="5" xfId="2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7" fontId="0" fillId="0" borderId="0" xfId="0" applyNumberFormat="1">
      <alignment vertical="center"/>
    </xf>
    <xf numFmtId="9" fontId="0" fillId="0" borderId="0" xfId="0" applyNumberFormat="1">
      <alignment vertical="center"/>
    </xf>
    <xf numFmtId="176" fontId="0" fillId="0" borderId="8" xfId="0" applyNumberFormat="1" applyBorder="1">
      <alignment vertical="center"/>
    </xf>
    <xf numFmtId="0" fontId="10" fillId="4" borderId="9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1" fillId="5" borderId="0" xfId="0" applyFont="1" applyFill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1" fillId="5" borderId="8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right" vertical="center"/>
    </xf>
    <xf numFmtId="0" fontId="10" fillId="4" borderId="9" xfId="0" applyFont="1" applyFill="1" applyBorder="1" applyAlignment="1">
      <alignment horizontal="right" vertical="center"/>
    </xf>
    <xf numFmtId="9" fontId="0" fillId="6" borderId="0" xfId="0" applyNumberFormat="1" applyFill="1">
      <alignment vertical="center"/>
    </xf>
    <xf numFmtId="0" fontId="4" fillId="0" borderId="0" xfId="0" applyFont="1" applyAlignment="1">
      <alignment vertical="top" wrapTex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5" fontId="0" fillId="0" borderId="6" xfId="0" applyNumberFormat="1" applyBorder="1">
      <alignment vertical="center"/>
    </xf>
    <xf numFmtId="5" fontId="0" fillId="0" borderId="1" xfId="0" applyNumberFormat="1" applyBorder="1">
      <alignment vertical="center"/>
    </xf>
  </cellXfs>
  <cellStyles count="3">
    <cellStyle name="강조색2" xfId="2" builtinId="33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농</a:t>
            </a:r>
            <a:r>
              <a:rPr lang="en-US" altLang="ko-KR"/>
              <a:t>/</a:t>
            </a:r>
            <a:r>
              <a:rPr lang="ko-KR" altLang="en-US"/>
              <a:t>수산물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차트작업!$E$3</c:f>
              <c:strCache>
                <c:ptCount val="1"/>
                <c:pt idx="0">
                  <c:v>전월판매량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1FD-6942-94F4-28D8C0800F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차트작업!$C$4:$C$9</c:f>
              <c:strCache>
                <c:ptCount val="6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2542</c:v>
                </c:pt>
                <c:pt idx="1">
                  <c:v>2108</c:v>
                </c:pt>
                <c:pt idx="2">
                  <c:v>3193</c:v>
                </c:pt>
                <c:pt idx="3">
                  <c:v>1829</c:v>
                </c:pt>
                <c:pt idx="4">
                  <c:v>3965</c:v>
                </c:pt>
                <c:pt idx="5">
                  <c:v>2139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D4-43F0-90A4-CB7D45E34ADE}"/>
            </c:ext>
          </c:extLst>
        </c:ser>
        <c:ser>
          <c:idx val="2"/>
          <c:order val="1"/>
          <c:tx>
            <c:strRef>
              <c:f>차트작업!$F$3</c:f>
              <c:strCache>
                <c:ptCount val="1"/>
                <c:pt idx="0">
                  <c:v>당월판매량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FD-6942-94F4-28D8C0800F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차트작업!$C$4:$C$9</c:f>
              <c:strCache>
                <c:ptCount val="6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</c:strCache>
            </c:strRef>
          </c:cat>
          <c:val>
            <c:numRef>
              <c:f>차트작업!$F$4:$F$9</c:f>
              <c:numCache>
                <c:formatCode>#,##0_ </c:formatCode>
                <c:ptCount val="6"/>
                <c:pt idx="0">
                  <c:v>2898</c:v>
                </c:pt>
                <c:pt idx="1">
                  <c:v>1792</c:v>
                </c:pt>
                <c:pt idx="2">
                  <c:v>2522</c:v>
                </c:pt>
                <c:pt idx="3">
                  <c:v>1533</c:v>
                </c:pt>
                <c:pt idx="4">
                  <c:v>4630</c:v>
                </c:pt>
                <c:pt idx="5">
                  <c:v>1797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D4-43F0-90A4-CB7D45E34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967359"/>
        <c:axId val="155965919"/>
      </c:barChart>
      <c:catAx>
        <c:axId val="15596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965919"/>
        <c:crosses val="autoZero"/>
        <c:auto val="1"/>
        <c:lblAlgn val="ctr"/>
        <c:lblOffset val="100"/>
        <c:noMultiLvlLbl val="0"/>
      </c:catAx>
      <c:valAx>
        <c:axId val="155965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수량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967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0</xdr:rowOff>
    </xdr:from>
    <xdr:to>
      <xdr:col>3</xdr:col>
      <xdr:colOff>0</xdr:colOff>
      <xdr:row>13</xdr:row>
      <xdr:rowOff>0</xdr:rowOff>
    </xdr:to>
    <xdr:sp macro="[0]!총점" textlink="">
      <xdr:nvSpPr>
        <xdr:cNvPr id="2" name="모서리가 둥근 직사각형 1">
          <a:extLst>
            <a:ext uri="{FF2B5EF4-FFF2-40B4-BE49-F238E27FC236}">
              <a16:creationId xmlns:a16="http://schemas.microsoft.com/office/drawing/2014/main" id="{EB2FC132-3B87-C1F5-540A-B7D46E8C77BF}"/>
            </a:ext>
          </a:extLst>
        </xdr:cNvPr>
        <xdr:cNvSpPr/>
      </xdr:nvSpPr>
      <xdr:spPr>
        <a:xfrm>
          <a:off x="1340994" y="2382236"/>
          <a:ext cx="670497" cy="425963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총점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11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 charset="-127"/>
                  <a:ea typeface="맑은 고딕" charset="-127"/>
                </a:rPr>
                <a:t>테두리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D8A86AE-6615-F786-681D-D2BCB52B3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임로주" refreshedDate="45723.691081712961" createdVersion="8" refreshedVersion="8" minRefreshableVersion="3" recordCount="12" xr:uid="{C3C22E22-B715-8844-B037-0BBEFE212CB5}">
  <cacheSource type="worksheet">
    <worksheetSource ref="A3:F15" sheet="분석작업-1"/>
  </cacheSource>
  <cacheFields count="6">
    <cacheField name="제품명" numFmtId="0">
      <sharedItems count="5">
        <s v="저상형침대"/>
        <s v="4단책장"/>
        <s v="패브릭쇼파"/>
        <s v="패밀리식탁"/>
        <s v="콘솔장"/>
      </sharedItems>
    </cacheField>
    <cacheField name="지점" numFmtId="0">
      <sharedItems count="3">
        <s v="노원"/>
        <s v="성북"/>
        <s v="마포"/>
      </sharedItems>
    </cacheField>
    <cacheField name="판매담당자" numFmtId="0">
      <sharedItems/>
    </cacheField>
    <cacheField name="판매량" numFmtId="0">
      <sharedItems containsSemiMixedTypes="0" containsString="0" containsNumber="1" containsInteger="1" minValue="15" maxValue="62"/>
    </cacheField>
    <cacheField name="판매가" numFmtId="176">
      <sharedItems containsSemiMixedTypes="0" containsString="0" containsNumber="1" containsInteger="1" minValue="289000" maxValue="1950000"/>
    </cacheField>
    <cacheField name="총판매액" numFmtId="176">
      <sharedItems containsSemiMixedTypes="0" containsString="0" containsNumber="1" containsInteger="1" minValue="5640000" maxValue="55968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s v="양은하"/>
    <n v="28"/>
    <n v="1056000"/>
    <n v="29568000"/>
  </r>
  <r>
    <x v="1"/>
    <x v="1"/>
    <s v="허해수"/>
    <n v="35"/>
    <n v="289000"/>
    <n v="10115000"/>
  </r>
  <r>
    <x v="2"/>
    <x v="0"/>
    <s v="문시윤"/>
    <n v="19"/>
    <n v="1950000"/>
    <n v="37050000"/>
  </r>
  <r>
    <x v="3"/>
    <x v="2"/>
    <s v="서세진"/>
    <n v="61"/>
    <n v="699000"/>
    <n v="42639000"/>
  </r>
  <r>
    <x v="0"/>
    <x v="2"/>
    <s v="손서은"/>
    <n v="53"/>
    <n v="1056000"/>
    <n v="55968000"/>
  </r>
  <r>
    <x v="4"/>
    <x v="0"/>
    <s v="전준일"/>
    <n v="27"/>
    <n v="376000"/>
    <n v="10152000"/>
  </r>
  <r>
    <x v="2"/>
    <x v="2"/>
    <s v="우수아"/>
    <n v="22"/>
    <n v="1950000"/>
    <n v="42900000"/>
  </r>
  <r>
    <x v="4"/>
    <x v="1"/>
    <s v="손찬호"/>
    <n v="15"/>
    <n v="376000"/>
    <n v="5640000"/>
  </r>
  <r>
    <x v="0"/>
    <x v="1"/>
    <s v="김소원"/>
    <n v="38"/>
    <n v="1056000"/>
    <n v="40128000"/>
  </r>
  <r>
    <x v="1"/>
    <x v="2"/>
    <s v="최효인"/>
    <n v="46"/>
    <n v="289000"/>
    <n v="13294000"/>
  </r>
  <r>
    <x v="1"/>
    <x v="0"/>
    <s v="우영선"/>
    <n v="62"/>
    <n v="289000"/>
    <n v="17918000"/>
  </r>
  <r>
    <x v="3"/>
    <x v="1"/>
    <s v="고수연"/>
    <n v="24"/>
    <n v="699000"/>
    <n v="16776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99A23FF-50A9-674B-975C-14DD1328C523}" name="피벗 테이블1" cacheId="18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18:G26" firstHeaderRow="1" firstDataRow="3" firstDataCol="1"/>
  <pivotFields count="6">
    <pivotField axis="axisRow" showAll="0">
      <items count="6">
        <item x="1"/>
        <item x="0"/>
        <item x="4"/>
        <item x="3"/>
        <item x="2"/>
        <item t="default"/>
      </items>
    </pivotField>
    <pivotField axis="axisCol" showAll="0">
      <items count="4">
        <item x="2"/>
        <item x="0"/>
        <item x="1"/>
        <item t="default"/>
      </items>
    </pivotField>
    <pivotField showAll="0"/>
    <pivotField dataField="1" showAll="0"/>
    <pivotField numFmtId="176" showAll="0"/>
    <pivotField dataField="1" numFmtId="176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2">
    <field x="1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평균 : 판매량" fld="3" subtotal="average" baseField="0" baseItem="0" numFmtId="177"/>
    <dataField name="평균 : 총판매액" fld="5" subtotal="average" baseField="0" baseItem="0" numFmtId="177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8"/>
  <sheetViews>
    <sheetView zoomScale="174" workbookViewId="0">
      <selection activeCell="F9" sqref="F9"/>
    </sheetView>
  </sheetViews>
  <sheetFormatPr baseColWidth="10" defaultColWidth="8.83203125" defaultRowHeight="17"/>
  <cols>
    <col min="3" max="3" width="11" bestFit="1" customWidth="1"/>
    <col min="6" max="6" width="10" bestFit="1" customWidth="1"/>
  </cols>
  <sheetData>
    <row r="1" spans="1:6">
      <c r="A1" t="s">
        <v>0</v>
      </c>
    </row>
    <row r="3" spans="1:6">
      <c r="A3" s="1" t="s">
        <v>188</v>
      </c>
      <c r="B3" s="1" t="s">
        <v>194</v>
      </c>
      <c r="C3" s="1" t="s">
        <v>200</v>
      </c>
      <c r="D3" s="1" t="s">
        <v>201</v>
      </c>
      <c r="E3" s="1" t="s">
        <v>204</v>
      </c>
      <c r="F3" s="1" t="s">
        <v>205</v>
      </c>
    </row>
    <row r="4" spans="1:6">
      <c r="A4" s="1" t="s">
        <v>189</v>
      </c>
      <c r="B4" s="1" t="s">
        <v>195</v>
      </c>
      <c r="C4" s="2">
        <v>44995</v>
      </c>
      <c r="D4" s="1" t="s">
        <v>202</v>
      </c>
      <c r="E4" s="1">
        <v>36</v>
      </c>
      <c r="F4" s="3">
        <v>780000</v>
      </c>
    </row>
    <row r="5" spans="1:6">
      <c r="A5" s="1" t="s">
        <v>190</v>
      </c>
      <c r="B5" s="1" t="s">
        <v>196</v>
      </c>
      <c r="C5" s="2">
        <v>44999</v>
      </c>
      <c r="D5" s="1" t="s">
        <v>202</v>
      </c>
      <c r="E5" s="1">
        <v>42</v>
      </c>
      <c r="F5" s="3">
        <v>960000</v>
      </c>
    </row>
    <row r="6" spans="1:6">
      <c r="A6" s="1" t="s">
        <v>191</v>
      </c>
      <c r="B6" s="1" t="s">
        <v>197</v>
      </c>
      <c r="C6" s="2">
        <v>45000</v>
      </c>
      <c r="D6" s="1" t="s">
        <v>203</v>
      </c>
      <c r="E6" s="1">
        <v>30</v>
      </c>
      <c r="F6" s="3">
        <v>550000</v>
      </c>
    </row>
    <row r="7" spans="1:6">
      <c r="A7" s="1" t="s">
        <v>192</v>
      </c>
      <c r="B7" s="1" t="s">
        <v>198</v>
      </c>
      <c r="C7" s="2">
        <v>45002</v>
      </c>
      <c r="D7" s="1" t="s">
        <v>203</v>
      </c>
      <c r="E7" s="1">
        <v>32</v>
      </c>
      <c r="F7" s="3">
        <v>830000</v>
      </c>
    </row>
    <row r="8" spans="1:6">
      <c r="A8" s="1" t="s">
        <v>193</v>
      </c>
      <c r="B8" s="1" t="s">
        <v>199</v>
      </c>
      <c r="C8" s="2">
        <v>45006</v>
      </c>
      <c r="D8" s="1" t="s">
        <v>203</v>
      </c>
      <c r="E8" s="1">
        <v>40</v>
      </c>
      <c r="F8" s="3">
        <v>670000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zoomScale="166" workbookViewId="0">
      <selection activeCell="H7" sqref="H7"/>
    </sheetView>
  </sheetViews>
  <sheetFormatPr baseColWidth="10" defaultColWidth="8.83203125" defaultRowHeight="17"/>
  <cols>
    <col min="1" max="1" width="18.5" bestFit="1" customWidth="1"/>
    <col min="5" max="5" width="11" bestFit="1" customWidth="1"/>
    <col min="7" max="7" width="12.83203125" bestFit="1" customWidth="1"/>
  </cols>
  <sheetData>
    <row r="1" spans="1:7" ht="27">
      <c r="A1" s="34" t="s">
        <v>206</v>
      </c>
      <c r="B1" s="34"/>
      <c r="C1" s="34"/>
      <c r="D1" s="34"/>
      <c r="E1" s="34"/>
      <c r="F1" s="34"/>
      <c r="G1" s="34"/>
    </row>
    <row r="3" spans="1:7" ht="19" thickBot="1">
      <c r="A3" s="18" t="s">
        <v>81</v>
      </c>
      <c r="B3" s="18" t="s">
        <v>82</v>
      </c>
      <c r="C3" s="18" t="s">
        <v>83</v>
      </c>
      <c r="D3" s="18" t="s">
        <v>84</v>
      </c>
      <c r="E3" s="18" t="s">
        <v>85</v>
      </c>
      <c r="F3" s="18" t="s">
        <v>86</v>
      </c>
      <c r="G3" s="18" t="s">
        <v>87</v>
      </c>
    </row>
    <row r="4" spans="1:7" ht="18" thickTop="1">
      <c r="A4" s="16" t="s">
        <v>88</v>
      </c>
      <c r="B4" s="16" t="s">
        <v>89</v>
      </c>
      <c r="C4" s="16">
        <v>320</v>
      </c>
      <c r="D4" s="16" t="s">
        <v>90</v>
      </c>
      <c r="E4" s="39">
        <v>45022</v>
      </c>
      <c r="F4" s="17">
        <v>1000</v>
      </c>
      <c r="G4" s="41">
        <v>16200000</v>
      </c>
    </row>
    <row r="5" spans="1:7">
      <c r="A5" s="7" t="s">
        <v>91</v>
      </c>
      <c r="B5" s="7" t="s">
        <v>92</v>
      </c>
      <c r="C5" s="7">
        <v>250</v>
      </c>
      <c r="D5" s="7" t="s">
        <v>93</v>
      </c>
      <c r="E5" s="40">
        <v>45022</v>
      </c>
      <c r="F5" s="14">
        <v>500</v>
      </c>
      <c r="G5" s="42">
        <v>7936000</v>
      </c>
    </row>
    <row r="6" spans="1:7">
      <c r="A6" s="7" t="s">
        <v>94</v>
      </c>
      <c r="B6" s="7" t="s">
        <v>95</v>
      </c>
      <c r="C6" s="7">
        <v>300</v>
      </c>
      <c r="D6" s="7" t="s">
        <v>96</v>
      </c>
      <c r="E6" s="40">
        <v>45023</v>
      </c>
      <c r="F6" s="14">
        <v>900</v>
      </c>
      <c r="G6" s="42">
        <v>13446000</v>
      </c>
    </row>
    <row r="7" spans="1:7">
      <c r="A7" s="7" t="s">
        <v>97</v>
      </c>
      <c r="B7" s="7" t="s">
        <v>98</v>
      </c>
      <c r="C7" s="7">
        <v>360</v>
      </c>
      <c r="D7" s="7" t="s">
        <v>99</v>
      </c>
      <c r="E7" s="40">
        <v>45023</v>
      </c>
      <c r="F7" s="14">
        <v>1200</v>
      </c>
      <c r="G7" s="42">
        <v>21384000</v>
      </c>
    </row>
    <row r="8" spans="1:7">
      <c r="A8" s="7" t="s">
        <v>100</v>
      </c>
      <c r="B8" s="7" t="s">
        <v>101</v>
      </c>
      <c r="C8" s="7">
        <v>295</v>
      </c>
      <c r="D8" s="7" t="s">
        <v>90</v>
      </c>
      <c r="E8" s="40">
        <v>45023</v>
      </c>
      <c r="F8" s="14">
        <v>1000</v>
      </c>
      <c r="G8" s="42">
        <v>13120000</v>
      </c>
    </row>
    <row r="9" spans="1:7">
      <c r="A9" s="7" t="s">
        <v>102</v>
      </c>
      <c r="B9" s="7" t="s">
        <v>103</v>
      </c>
      <c r="C9" s="7">
        <v>440</v>
      </c>
      <c r="D9" s="7" t="s">
        <v>104</v>
      </c>
      <c r="E9" s="40">
        <v>45028</v>
      </c>
      <c r="F9" s="14">
        <v>1000</v>
      </c>
      <c r="G9" s="42">
        <v>22500000</v>
      </c>
    </row>
    <row r="10" spans="1:7">
      <c r="A10" s="7" t="s">
        <v>105</v>
      </c>
      <c r="B10" s="7" t="s">
        <v>106</v>
      </c>
      <c r="C10" s="7">
        <v>350</v>
      </c>
      <c r="D10" s="7" t="s">
        <v>107</v>
      </c>
      <c r="E10" s="40">
        <v>45028</v>
      </c>
      <c r="F10" s="14">
        <v>900</v>
      </c>
      <c r="G10" s="42">
        <v>13050000</v>
      </c>
    </row>
    <row r="11" spans="1:7">
      <c r="A11" s="7" t="s">
        <v>108</v>
      </c>
      <c r="B11" s="7" t="s">
        <v>109</v>
      </c>
      <c r="C11" s="7">
        <v>400</v>
      </c>
      <c r="D11" s="7" t="s">
        <v>99</v>
      </c>
      <c r="E11" s="40">
        <v>45030</v>
      </c>
      <c r="F11" s="14">
        <v>800</v>
      </c>
      <c r="G11" s="42">
        <v>21120000</v>
      </c>
    </row>
    <row r="12" spans="1:7">
      <c r="A12" s="7" t="s">
        <v>110</v>
      </c>
      <c r="B12" s="7" t="s">
        <v>111</v>
      </c>
      <c r="C12" s="7">
        <v>330</v>
      </c>
      <c r="D12" s="7" t="s">
        <v>112</v>
      </c>
      <c r="E12" s="40">
        <v>45034</v>
      </c>
      <c r="F12" s="14">
        <v>1200</v>
      </c>
      <c r="G12" s="42">
        <v>17280000</v>
      </c>
    </row>
    <row r="13" spans="1:7">
      <c r="A13" s="7" t="s">
        <v>113</v>
      </c>
      <c r="B13" s="7" t="s">
        <v>114</v>
      </c>
      <c r="C13" s="7">
        <v>420</v>
      </c>
      <c r="D13" s="7" t="s">
        <v>99</v>
      </c>
      <c r="E13" s="40">
        <v>45034</v>
      </c>
      <c r="F13" s="14">
        <v>600</v>
      </c>
      <c r="G13" s="42">
        <v>15900000</v>
      </c>
    </row>
  </sheetData>
  <mergeCells count="1">
    <mergeCell ref="A1:G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G16"/>
  <sheetViews>
    <sheetView zoomScale="177" workbookViewId="0">
      <selection activeCell="I7" sqref="I7"/>
    </sheetView>
  </sheetViews>
  <sheetFormatPr baseColWidth="10" defaultColWidth="8.83203125" defaultRowHeight="17"/>
  <cols>
    <col min="1" max="1" width="3.5" customWidth="1"/>
  </cols>
  <sheetData>
    <row r="2" spans="2:7" ht="20">
      <c r="B2" s="35" t="s">
        <v>115</v>
      </c>
      <c r="C2" s="35"/>
      <c r="D2" s="35"/>
      <c r="E2" s="35"/>
      <c r="F2" s="35"/>
      <c r="G2" s="35"/>
    </row>
    <row r="4" spans="2:7">
      <c r="B4" t="s">
        <v>207</v>
      </c>
      <c r="C4" t="s">
        <v>165</v>
      </c>
      <c r="D4" t="s">
        <v>208</v>
      </c>
      <c r="E4" t="s">
        <v>209</v>
      </c>
      <c r="F4" t="s">
        <v>210</v>
      </c>
      <c r="G4" t="s">
        <v>211</v>
      </c>
    </row>
    <row r="5" spans="2:7">
      <c r="B5" t="s">
        <v>212</v>
      </c>
      <c r="C5" t="s">
        <v>213</v>
      </c>
      <c r="D5">
        <v>17.899999999999999</v>
      </c>
      <c r="E5">
        <v>26.9</v>
      </c>
      <c r="F5">
        <v>42.9</v>
      </c>
      <c r="G5">
        <v>70.099999999999994</v>
      </c>
    </row>
    <row r="6" spans="2:7">
      <c r="B6" t="s">
        <v>212</v>
      </c>
      <c r="C6" t="s">
        <v>214</v>
      </c>
      <c r="D6">
        <v>18.2</v>
      </c>
      <c r="E6">
        <v>23.5</v>
      </c>
      <c r="F6">
        <v>44.2</v>
      </c>
      <c r="G6">
        <v>69.3</v>
      </c>
    </row>
    <row r="7" spans="2:7">
      <c r="B7" t="s">
        <v>212</v>
      </c>
      <c r="C7" t="s">
        <v>215</v>
      </c>
      <c r="D7">
        <v>31.2</v>
      </c>
      <c r="E7">
        <v>38.4</v>
      </c>
      <c r="F7">
        <v>64.2</v>
      </c>
      <c r="G7">
        <v>69.400000000000006</v>
      </c>
    </row>
    <row r="8" spans="2:7">
      <c r="B8" t="s">
        <v>216</v>
      </c>
      <c r="C8" t="s">
        <v>213</v>
      </c>
      <c r="D8">
        <v>2.1</v>
      </c>
      <c r="E8">
        <v>5.2</v>
      </c>
      <c r="F8">
        <v>10.6</v>
      </c>
      <c r="G8">
        <v>17.8</v>
      </c>
    </row>
    <row r="9" spans="2:7">
      <c r="B9" t="s">
        <v>216</v>
      </c>
      <c r="C9" t="s">
        <v>214</v>
      </c>
      <c r="D9">
        <v>8.6</v>
      </c>
      <c r="E9">
        <v>9.4</v>
      </c>
      <c r="F9">
        <v>12.4</v>
      </c>
      <c r="G9">
        <v>16.5</v>
      </c>
    </row>
    <row r="10" spans="2:7">
      <c r="B10" t="s">
        <v>216</v>
      </c>
      <c r="C10" t="s">
        <v>215</v>
      </c>
      <c r="D10">
        <v>5.7</v>
      </c>
      <c r="E10">
        <v>8.3000000000000007</v>
      </c>
      <c r="F10">
        <v>13.3</v>
      </c>
      <c r="G10">
        <v>19.8</v>
      </c>
    </row>
    <row r="11" spans="2:7">
      <c r="B11" t="s">
        <v>217</v>
      </c>
      <c r="C11" t="s">
        <v>213</v>
      </c>
      <c r="D11">
        <v>-2.1</v>
      </c>
      <c r="E11">
        <v>0.2</v>
      </c>
      <c r="F11">
        <v>5.4</v>
      </c>
      <c r="G11">
        <v>11.9</v>
      </c>
    </row>
    <row r="12" spans="2:7">
      <c r="B12" t="s">
        <v>217</v>
      </c>
      <c r="C12" t="s">
        <v>214</v>
      </c>
      <c r="D12">
        <v>-1.9</v>
      </c>
      <c r="E12">
        <v>0.6</v>
      </c>
      <c r="F12">
        <v>5.7</v>
      </c>
      <c r="G12">
        <v>12.3</v>
      </c>
    </row>
    <row r="13" spans="2:7">
      <c r="B13" t="s">
        <v>217</v>
      </c>
      <c r="C13" t="s">
        <v>215</v>
      </c>
      <c r="D13">
        <v>0.1</v>
      </c>
      <c r="E13">
        <v>1.9</v>
      </c>
      <c r="F13">
        <v>6.6</v>
      </c>
      <c r="G13">
        <v>12.9</v>
      </c>
    </row>
    <row r="14" spans="2:7">
      <c r="B14" t="s">
        <v>218</v>
      </c>
      <c r="C14" t="s">
        <v>213</v>
      </c>
      <c r="D14">
        <v>58</v>
      </c>
      <c r="E14">
        <v>56</v>
      </c>
      <c r="F14">
        <v>56</v>
      </c>
      <c r="G14">
        <v>55</v>
      </c>
    </row>
    <row r="15" spans="2:7">
      <c r="B15" t="s">
        <v>218</v>
      </c>
      <c r="C15" t="s">
        <v>214</v>
      </c>
      <c r="D15">
        <v>62</v>
      </c>
      <c r="E15">
        <v>59</v>
      </c>
      <c r="F15">
        <v>58</v>
      </c>
      <c r="G15">
        <v>56</v>
      </c>
    </row>
    <row r="16" spans="2:7">
      <c r="B16" t="s">
        <v>218</v>
      </c>
      <c r="C16" t="s">
        <v>215</v>
      </c>
      <c r="D16">
        <v>68</v>
      </c>
      <c r="E16">
        <v>65</v>
      </c>
      <c r="F16">
        <v>62</v>
      </c>
      <c r="G16">
        <v>59</v>
      </c>
    </row>
  </sheetData>
  <mergeCells count="1">
    <mergeCell ref="B2:G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5"/>
  <sheetViews>
    <sheetView tabSelected="1" topLeftCell="F12" zoomScale="240" workbookViewId="0">
      <selection activeCell="J16" sqref="J16"/>
    </sheetView>
  </sheetViews>
  <sheetFormatPr baseColWidth="10" defaultColWidth="8.83203125" defaultRowHeight="17"/>
  <cols>
    <col min="1" max="1" width="9" bestFit="1" customWidth="1"/>
    <col min="2" max="2" width="11.33203125" bestFit="1" customWidth="1"/>
    <col min="3" max="3" width="11" bestFit="1" customWidth="1"/>
    <col min="4" max="4" width="10.6640625" bestFit="1" customWidth="1"/>
    <col min="5" max="5" width="10.1640625" bestFit="1" customWidth="1"/>
    <col min="7" max="8" width="9" bestFit="1" customWidth="1"/>
    <col min="9" max="9" width="11.83203125" bestFit="1" customWidth="1"/>
    <col min="10" max="10" width="9" bestFit="1" customWidth="1"/>
  </cols>
  <sheetData>
    <row r="1" spans="1:10">
      <c r="A1" s="6" t="s">
        <v>1</v>
      </c>
      <c r="B1" s="4" t="s">
        <v>2</v>
      </c>
      <c r="F1" s="5" t="s">
        <v>3</v>
      </c>
      <c r="G1" s="4" t="s">
        <v>4</v>
      </c>
    </row>
    <row r="2" spans="1:10">
      <c r="A2" s="7" t="s">
        <v>5</v>
      </c>
      <c r="B2" s="7" t="s">
        <v>6</v>
      </c>
      <c r="C2" s="7" t="s">
        <v>7</v>
      </c>
      <c r="D2" s="9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>
      <c r="A3" s="7" t="s">
        <v>14</v>
      </c>
      <c r="B3" s="8">
        <v>45022</v>
      </c>
      <c r="C3" s="7">
        <v>4</v>
      </c>
      <c r="D3" s="8" t="str">
        <f>MONTH(WORKDAY(B3,C3))&amp;"/"&amp;DAY(WORKDAY(B3,C3))</f>
        <v>4/12</v>
      </c>
      <c r="F3" s="7" t="s">
        <v>15</v>
      </c>
      <c r="G3" s="7" t="s">
        <v>16</v>
      </c>
      <c r="H3" s="7">
        <v>86</v>
      </c>
      <c r="I3" s="7">
        <v>84</v>
      </c>
      <c r="J3" s="7">
        <v>90</v>
      </c>
    </row>
    <row r="4" spans="1:10">
      <c r="A4" s="7" t="s">
        <v>17</v>
      </c>
      <c r="B4" s="8">
        <v>45023</v>
      </c>
      <c r="C4" s="7">
        <v>6</v>
      </c>
      <c r="D4" s="8" t="str">
        <f t="shared" ref="D4:D11" si="0">MONTH(WORKDAY(B4,C4))&amp;"/"&amp;DAY(WORKDAY(B4,C4))</f>
        <v>4/17</v>
      </c>
      <c r="F4" s="7" t="s">
        <v>18</v>
      </c>
      <c r="G4" s="7" t="s">
        <v>19</v>
      </c>
      <c r="H4" s="7">
        <v>88</v>
      </c>
      <c r="I4" s="7">
        <v>85</v>
      </c>
      <c r="J4" s="7">
        <v>88</v>
      </c>
    </row>
    <row r="5" spans="1:10">
      <c r="A5" s="7" t="s">
        <v>20</v>
      </c>
      <c r="B5" s="8">
        <v>45023</v>
      </c>
      <c r="C5" s="7">
        <v>4</v>
      </c>
      <c r="D5" s="8" t="str">
        <f t="shared" si="0"/>
        <v>4/13</v>
      </c>
      <c r="F5" s="7" t="s">
        <v>15</v>
      </c>
      <c r="G5" s="7" t="s">
        <v>21</v>
      </c>
      <c r="H5" s="7">
        <v>93</v>
      </c>
      <c r="I5" s="7">
        <v>91</v>
      </c>
      <c r="J5" s="7">
        <v>94</v>
      </c>
    </row>
    <row r="6" spans="1:10">
      <c r="A6" s="7" t="s">
        <v>22</v>
      </c>
      <c r="B6" s="8">
        <v>45028</v>
      </c>
      <c r="C6" s="7">
        <v>7</v>
      </c>
      <c r="D6" s="8" t="str">
        <f t="shared" si="0"/>
        <v>4/21</v>
      </c>
      <c r="F6" s="7" t="s">
        <v>23</v>
      </c>
      <c r="G6" s="7" t="s">
        <v>24</v>
      </c>
      <c r="H6" s="7">
        <v>92</v>
      </c>
      <c r="I6" s="7">
        <v>91</v>
      </c>
      <c r="J6" s="7">
        <v>90</v>
      </c>
    </row>
    <row r="7" spans="1:10">
      <c r="A7" s="7" t="s">
        <v>25</v>
      </c>
      <c r="B7" s="8">
        <v>45028</v>
      </c>
      <c r="C7" s="7">
        <v>5</v>
      </c>
      <c r="D7" s="8" t="str">
        <f t="shared" si="0"/>
        <v>4/19</v>
      </c>
      <c r="F7" s="7" t="s">
        <v>18</v>
      </c>
      <c r="G7" s="7" t="s">
        <v>26</v>
      </c>
      <c r="H7" s="7">
        <v>91</v>
      </c>
      <c r="I7" s="7">
        <v>93</v>
      </c>
      <c r="J7" s="7">
        <v>90</v>
      </c>
    </row>
    <row r="8" spans="1:10">
      <c r="A8" s="7" t="s">
        <v>27</v>
      </c>
      <c r="B8" s="8">
        <v>45033</v>
      </c>
      <c r="C8" s="7">
        <v>5</v>
      </c>
      <c r="D8" s="8" t="str">
        <f t="shared" si="0"/>
        <v>4/24</v>
      </c>
      <c r="F8" s="7" t="s">
        <v>15</v>
      </c>
      <c r="G8" s="7" t="s">
        <v>28</v>
      </c>
      <c r="H8" s="7">
        <v>70</v>
      </c>
      <c r="I8" s="7">
        <v>76</v>
      </c>
      <c r="J8" s="7">
        <v>79</v>
      </c>
    </row>
    <row r="9" spans="1:10">
      <c r="A9" s="7" t="s">
        <v>29</v>
      </c>
      <c r="B9" s="8">
        <v>45034</v>
      </c>
      <c r="C9" s="7">
        <v>4</v>
      </c>
      <c r="D9" s="8" t="str">
        <f t="shared" si="0"/>
        <v>4/24</v>
      </c>
      <c r="F9" s="7" t="s">
        <v>23</v>
      </c>
      <c r="G9" s="7" t="s">
        <v>30</v>
      </c>
      <c r="H9" s="7">
        <v>86</v>
      </c>
      <c r="I9" s="7">
        <v>76</v>
      </c>
      <c r="J9" s="7">
        <v>75</v>
      </c>
    </row>
    <row r="10" spans="1:10">
      <c r="A10" s="7" t="s">
        <v>31</v>
      </c>
      <c r="B10" s="8">
        <v>45034</v>
      </c>
      <c r="C10" s="7">
        <v>7</v>
      </c>
      <c r="D10" s="8" t="str">
        <f t="shared" si="0"/>
        <v>4/27</v>
      </c>
      <c r="F10" s="7" t="s">
        <v>18</v>
      </c>
      <c r="G10" s="7" t="s">
        <v>32</v>
      </c>
      <c r="H10" s="7">
        <v>90</v>
      </c>
      <c r="I10" s="7">
        <v>95</v>
      </c>
      <c r="J10" s="7">
        <v>92</v>
      </c>
    </row>
    <row r="11" spans="1:10">
      <c r="A11" s="7" t="s">
        <v>33</v>
      </c>
      <c r="B11" s="8">
        <v>45035</v>
      </c>
      <c r="C11" s="7">
        <v>3</v>
      </c>
      <c r="D11" s="8" t="str">
        <f t="shared" si="0"/>
        <v>4/24</v>
      </c>
      <c r="F11" s="36" t="s">
        <v>34</v>
      </c>
      <c r="G11" s="37"/>
      <c r="H11" s="37"/>
      <c r="I11" s="38"/>
      <c r="J11" s="7">
        <f>DAVERAGE(F2:J10,3,F2:F3)-AVERAGE(H3:H10)</f>
        <v>-4</v>
      </c>
    </row>
    <row r="13" spans="1:10">
      <c r="A13" s="5" t="s">
        <v>35</v>
      </c>
      <c r="B13" s="4" t="s">
        <v>36</v>
      </c>
      <c r="G13" s="6" t="s">
        <v>37</v>
      </c>
      <c r="H13" s="4" t="s">
        <v>38</v>
      </c>
    </row>
    <row r="14" spans="1:10">
      <c r="A14" s="7" t="s">
        <v>39</v>
      </c>
      <c r="B14" s="7" t="s">
        <v>40</v>
      </c>
      <c r="C14" s="7" t="s">
        <v>41</v>
      </c>
      <c r="D14" s="7" t="s">
        <v>42</v>
      </c>
      <c r="E14" s="7" t="s">
        <v>43</v>
      </c>
      <c r="G14" s="7" t="s">
        <v>44</v>
      </c>
      <c r="H14" s="7" t="s">
        <v>45</v>
      </c>
      <c r="I14" s="7" t="s">
        <v>46</v>
      </c>
      <c r="J14" s="9" t="s">
        <v>47</v>
      </c>
    </row>
    <row r="15" spans="1:10">
      <c r="A15" s="7" t="s">
        <v>48</v>
      </c>
      <c r="B15" s="12">
        <v>900000</v>
      </c>
      <c r="C15" s="12">
        <v>1150000</v>
      </c>
      <c r="D15" s="12">
        <v>19</v>
      </c>
      <c r="E15" s="12">
        <v>250000</v>
      </c>
      <c r="G15" s="7" t="s">
        <v>49</v>
      </c>
      <c r="H15" s="7" t="s">
        <v>50</v>
      </c>
      <c r="I15" s="11">
        <v>3524000</v>
      </c>
      <c r="J15" s="7" t="str">
        <f>IF(LARGE($I$15:$I$23,3)&lt;=I15,"◆",IF(SMALL($I$15:$I$23,3)&gt;=I15,"◇",""))</f>
        <v>◆</v>
      </c>
    </row>
    <row r="16" spans="1:10">
      <c r="A16" s="7" t="s">
        <v>51</v>
      </c>
      <c r="B16" s="12">
        <v>1500000</v>
      </c>
      <c r="C16" s="12">
        <v>1370000</v>
      </c>
      <c r="D16" s="12">
        <v>61</v>
      </c>
      <c r="E16" s="12">
        <v>-130000</v>
      </c>
      <c r="G16" s="7" t="s">
        <v>52</v>
      </c>
      <c r="H16" s="7" t="s">
        <v>50</v>
      </c>
      <c r="I16" s="11">
        <v>883000</v>
      </c>
      <c r="J16" s="7" t="str">
        <f t="shared" ref="J16:J23" si="1">IF(LARGE($I$15:$I$23,3)&lt;=I16,"◆",IF(SMALL($I$15:$I$23,3)&gt;=I16,"◇",""))</f>
        <v>◇</v>
      </c>
    </row>
    <row r="17" spans="1:10">
      <c r="A17" s="7" t="s">
        <v>53</v>
      </c>
      <c r="B17" s="12">
        <v>800000</v>
      </c>
      <c r="C17" s="12">
        <v>860000</v>
      </c>
      <c r="D17" s="12">
        <v>32</v>
      </c>
      <c r="E17" s="12">
        <v>60000</v>
      </c>
      <c r="G17" s="7" t="s">
        <v>54</v>
      </c>
      <c r="H17" s="7" t="s">
        <v>55</v>
      </c>
      <c r="I17" s="11">
        <v>1380000</v>
      </c>
      <c r="J17" s="7" t="str">
        <f t="shared" si="1"/>
        <v>◇</v>
      </c>
    </row>
    <row r="18" spans="1:10">
      <c r="A18" s="7" t="s">
        <v>56</v>
      </c>
      <c r="B18" s="12">
        <v>1200000</v>
      </c>
      <c r="C18" s="12">
        <v>1520000</v>
      </c>
      <c r="D18" s="12">
        <v>9</v>
      </c>
      <c r="E18" s="12">
        <v>320000</v>
      </c>
      <c r="G18" s="7" t="s">
        <v>57</v>
      </c>
      <c r="H18" s="7" t="s">
        <v>50</v>
      </c>
      <c r="I18" s="11">
        <v>4921000</v>
      </c>
      <c r="J18" s="7" t="str">
        <f t="shared" si="1"/>
        <v>◆</v>
      </c>
    </row>
    <row r="19" spans="1:10">
      <c r="A19" s="7" t="s">
        <v>58</v>
      </c>
      <c r="B19" s="12">
        <v>500000</v>
      </c>
      <c r="C19" s="12">
        <v>402000</v>
      </c>
      <c r="D19" s="12">
        <v>56</v>
      </c>
      <c r="E19" s="12">
        <v>-98000</v>
      </c>
      <c r="G19" s="7" t="s">
        <v>59</v>
      </c>
      <c r="H19" s="7" t="s">
        <v>55</v>
      </c>
      <c r="I19" s="11">
        <v>1665000</v>
      </c>
      <c r="J19" s="7" t="str">
        <f t="shared" si="1"/>
        <v/>
      </c>
    </row>
    <row r="20" spans="1:10">
      <c r="A20" s="7" t="s">
        <v>60</v>
      </c>
      <c r="B20" s="12">
        <v>1300000</v>
      </c>
      <c r="C20" s="12">
        <v>1560000</v>
      </c>
      <c r="D20" s="12">
        <v>11</v>
      </c>
      <c r="E20" s="12">
        <v>260000</v>
      </c>
      <c r="G20" s="7" t="s">
        <v>61</v>
      </c>
      <c r="H20" s="7" t="s">
        <v>50</v>
      </c>
      <c r="I20" s="11">
        <v>967000</v>
      </c>
      <c r="J20" s="7" t="str">
        <f t="shared" si="1"/>
        <v>◇</v>
      </c>
    </row>
    <row r="21" spans="1:10">
      <c r="A21" s="7" t="s">
        <v>62</v>
      </c>
      <c r="B21" s="12">
        <v>1600000</v>
      </c>
      <c r="C21" s="12">
        <v>1930000</v>
      </c>
      <c r="D21" s="12">
        <v>7</v>
      </c>
      <c r="E21" s="12">
        <v>330000</v>
      </c>
      <c r="G21" s="7" t="s">
        <v>63</v>
      </c>
      <c r="H21" s="7" t="s">
        <v>55</v>
      </c>
      <c r="I21" s="11">
        <v>2498000</v>
      </c>
      <c r="J21" s="7" t="str">
        <f t="shared" si="1"/>
        <v/>
      </c>
    </row>
    <row r="22" spans="1:10">
      <c r="A22" s="7" t="s">
        <v>64</v>
      </c>
      <c r="B22" s="12">
        <v>700000</v>
      </c>
      <c r="C22" s="12">
        <v>930000</v>
      </c>
      <c r="D22" s="12">
        <v>13</v>
      </c>
      <c r="E22" s="12">
        <v>230000</v>
      </c>
      <c r="G22" s="7" t="s">
        <v>65</v>
      </c>
      <c r="H22" s="7" t="s">
        <v>50</v>
      </c>
      <c r="I22" s="11">
        <v>5240000</v>
      </c>
      <c r="J22" s="7" t="str">
        <f t="shared" si="1"/>
        <v>◆</v>
      </c>
    </row>
    <row r="23" spans="1:10">
      <c r="A23" s="36" t="s">
        <v>66</v>
      </c>
      <c r="B23" s="37"/>
      <c r="C23" s="37"/>
      <c r="D23" s="38"/>
      <c r="E23" s="12">
        <f>SUMIFS(E15:E22,A15:A22,"&lt;&gt;바나나",E15:E22,"&gt;="&amp;AVERAGE(E15:E22))</f>
        <v>1070000</v>
      </c>
      <c r="G23" s="7" t="s">
        <v>67</v>
      </c>
      <c r="H23" s="7" t="s">
        <v>55</v>
      </c>
      <c r="I23" s="11">
        <v>2012000</v>
      </c>
      <c r="J23" s="7" t="str">
        <f t="shared" si="1"/>
        <v/>
      </c>
    </row>
    <row r="25" spans="1:10">
      <c r="A25" s="5" t="s">
        <v>68</v>
      </c>
      <c r="B25" s="4" t="s">
        <v>69</v>
      </c>
    </row>
    <row r="26" spans="1:10">
      <c r="A26" s="7" t="s">
        <v>70</v>
      </c>
      <c r="B26" s="7" t="s">
        <v>71</v>
      </c>
      <c r="C26" s="7" t="s">
        <v>72</v>
      </c>
      <c r="D26" s="9" t="s">
        <v>73</v>
      </c>
      <c r="F26" t="s">
        <v>79</v>
      </c>
    </row>
    <row r="27" spans="1:10">
      <c r="A27" s="7">
        <v>1</v>
      </c>
      <c r="B27" s="7" t="s">
        <v>74</v>
      </c>
      <c r="C27" s="7">
        <v>3</v>
      </c>
      <c r="D27" s="11">
        <f>IFERROR(HLOOKUP(B27,$G$27:$J$28,2,FALSE)*C27,"주문오류")</f>
        <v>15000</v>
      </c>
      <c r="F27" s="7" t="s">
        <v>71</v>
      </c>
      <c r="G27" s="7" t="s">
        <v>76</v>
      </c>
      <c r="H27" s="7" t="s">
        <v>74</v>
      </c>
      <c r="I27" s="7" t="s">
        <v>77</v>
      </c>
      <c r="J27" s="7" t="s">
        <v>75</v>
      </c>
    </row>
    <row r="28" spans="1:10">
      <c r="A28" s="7">
        <v>2</v>
      </c>
      <c r="B28" s="7" t="s">
        <v>75</v>
      </c>
      <c r="C28" s="7">
        <v>2</v>
      </c>
      <c r="D28" s="11">
        <f t="shared" ref="D28:D35" si="2">IFERROR(HLOOKUP(B28,$G$27:$J$28,2,FALSE)*C28,"주문오류")</f>
        <v>14000</v>
      </c>
      <c r="F28" s="7" t="s">
        <v>80</v>
      </c>
      <c r="G28" s="11">
        <v>3500</v>
      </c>
      <c r="H28" s="11">
        <v>5000</v>
      </c>
      <c r="I28" s="11">
        <v>5500</v>
      </c>
      <c r="J28" s="11">
        <v>7000</v>
      </c>
    </row>
    <row r="29" spans="1:10">
      <c r="A29" s="7">
        <v>3</v>
      </c>
      <c r="B29" s="7" t="s">
        <v>76</v>
      </c>
      <c r="C29" s="7">
        <v>5</v>
      </c>
      <c r="D29" s="11">
        <f t="shared" si="2"/>
        <v>17500</v>
      </c>
    </row>
    <row r="30" spans="1:10">
      <c r="A30" s="7">
        <v>4</v>
      </c>
      <c r="B30" s="7" t="s">
        <v>77</v>
      </c>
      <c r="C30" s="7">
        <v>3</v>
      </c>
      <c r="D30" s="11">
        <f t="shared" si="2"/>
        <v>16500</v>
      </c>
    </row>
    <row r="31" spans="1:10">
      <c r="A31" s="7">
        <v>5</v>
      </c>
      <c r="B31" s="7" t="s">
        <v>77</v>
      </c>
      <c r="C31" s="7">
        <v>2</v>
      </c>
      <c r="D31" s="11">
        <f t="shared" si="2"/>
        <v>11000</v>
      </c>
    </row>
    <row r="32" spans="1:10">
      <c r="A32" s="7">
        <v>6</v>
      </c>
      <c r="B32" s="7" t="s">
        <v>78</v>
      </c>
      <c r="C32" s="7">
        <v>4</v>
      </c>
      <c r="D32" s="11" t="str">
        <f t="shared" si="2"/>
        <v>주문오류</v>
      </c>
    </row>
    <row r="33" spans="1:4">
      <c r="A33" s="7">
        <v>7</v>
      </c>
      <c r="B33" s="7" t="s">
        <v>75</v>
      </c>
      <c r="C33" s="7">
        <v>3</v>
      </c>
      <c r="D33" s="11">
        <f t="shared" si="2"/>
        <v>21000</v>
      </c>
    </row>
    <row r="34" spans="1:4">
      <c r="A34" s="7">
        <v>8</v>
      </c>
      <c r="B34" s="7" t="s">
        <v>74</v>
      </c>
      <c r="C34" s="7">
        <v>5</v>
      </c>
      <c r="D34" s="11">
        <f t="shared" si="2"/>
        <v>25000</v>
      </c>
    </row>
    <row r="35" spans="1:4">
      <c r="A35" s="7">
        <v>9</v>
      </c>
      <c r="B35" s="7" t="s">
        <v>76</v>
      </c>
      <c r="C35" s="7">
        <v>6</v>
      </c>
      <c r="D35" s="11">
        <f t="shared" si="2"/>
        <v>21000</v>
      </c>
    </row>
  </sheetData>
  <mergeCells count="2">
    <mergeCell ref="F11:I11"/>
    <mergeCell ref="A23:D2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26"/>
  <sheetViews>
    <sheetView topLeftCell="A6" zoomScale="125" workbookViewId="0">
      <selection activeCell="E22" sqref="E22"/>
    </sheetView>
  </sheetViews>
  <sheetFormatPr baseColWidth="10" defaultColWidth="8.83203125" defaultRowHeight="17"/>
  <cols>
    <col min="1" max="1" width="12.5" bestFit="1" customWidth="1"/>
    <col min="2" max="2" width="13" bestFit="1" customWidth="1"/>
    <col min="3" max="3" width="15" bestFit="1" customWidth="1"/>
    <col min="4" max="4" width="13" bestFit="1" customWidth="1"/>
    <col min="5" max="5" width="15" bestFit="1" customWidth="1"/>
    <col min="6" max="6" width="13" bestFit="1" customWidth="1"/>
    <col min="7" max="7" width="15" bestFit="1" customWidth="1"/>
    <col min="8" max="8" width="17.6640625" bestFit="1" customWidth="1"/>
    <col min="9" max="9" width="19.6640625" bestFit="1" customWidth="1"/>
  </cols>
  <sheetData>
    <row r="1" spans="1:6" ht="20">
      <c r="A1" s="35" t="s">
        <v>116</v>
      </c>
      <c r="B1" s="35"/>
      <c r="C1" s="35"/>
      <c r="D1" s="35"/>
      <c r="E1" s="35"/>
      <c r="F1" s="35"/>
    </row>
    <row r="3" spans="1:6">
      <c r="A3" s="7" t="s">
        <v>117</v>
      </c>
      <c r="B3" s="7" t="s">
        <v>118</v>
      </c>
      <c r="C3" s="7" t="s">
        <v>119</v>
      </c>
      <c r="D3" s="7" t="s">
        <v>120</v>
      </c>
      <c r="E3" s="7" t="s">
        <v>121</v>
      </c>
      <c r="F3" s="7" t="s">
        <v>122</v>
      </c>
    </row>
    <row r="4" spans="1:6">
      <c r="A4" s="7" t="s">
        <v>123</v>
      </c>
      <c r="B4" s="7" t="s">
        <v>124</v>
      </c>
      <c r="C4" s="7" t="s">
        <v>125</v>
      </c>
      <c r="D4" s="7">
        <v>28</v>
      </c>
      <c r="E4" s="11">
        <v>1056000</v>
      </c>
      <c r="F4" s="11">
        <f>D4*E4</f>
        <v>29568000</v>
      </c>
    </row>
    <row r="5" spans="1:6">
      <c r="A5" s="7" t="s">
        <v>126</v>
      </c>
      <c r="B5" s="7" t="s">
        <v>127</v>
      </c>
      <c r="C5" s="7" t="s">
        <v>128</v>
      </c>
      <c r="D5" s="7">
        <v>35</v>
      </c>
      <c r="E5" s="11">
        <v>289000</v>
      </c>
      <c r="F5" s="11">
        <f t="shared" ref="F5:F15" si="0">D5*E5</f>
        <v>10115000</v>
      </c>
    </row>
    <row r="6" spans="1:6">
      <c r="A6" s="7" t="s">
        <v>129</v>
      </c>
      <c r="B6" s="7" t="s">
        <v>124</v>
      </c>
      <c r="C6" s="7" t="s">
        <v>130</v>
      </c>
      <c r="D6" s="7">
        <v>19</v>
      </c>
      <c r="E6" s="11">
        <v>1950000</v>
      </c>
      <c r="F6" s="11">
        <f t="shared" si="0"/>
        <v>37050000</v>
      </c>
    </row>
    <row r="7" spans="1:6">
      <c r="A7" s="7" t="s">
        <v>131</v>
      </c>
      <c r="B7" s="7" t="s">
        <v>132</v>
      </c>
      <c r="C7" s="7" t="s">
        <v>133</v>
      </c>
      <c r="D7" s="7">
        <v>61</v>
      </c>
      <c r="E7" s="11">
        <v>699000</v>
      </c>
      <c r="F7" s="11">
        <f t="shared" si="0"/>
        <v>42639000</v>
      </c>
    </row>
    <row r="8" spans="1:6">
      <c r="A8" s="7" t="s">
        <v>123</v>
      </c>
      <c r="B8" s="7" t="s">
        <v>132</v>
      </c>
      <c r="C8" s="7" t="s">
        <v>134</v>
      </c>
      <c r="D8" s="7">
        <v>53</v>
      </c>
      <c r="E8" s="11">
        <v>1056000</v>
      </c>
      <c r="F8" s="11">
        <f t="shared" si="0"/>
        <v>55968000</v>
      </c>
    </row>
    <row r="9" spans="1:6">
      <c r="A9" s="7" t="s">
        <v>135</v>
      </c>
      <c r="B9" s="7" t="s">
        <v>124</v>
      </c>
      <c r="C9" s="7" t="s">
        <v>136</v>
      </c>
      <c r="D9" s="7">
        <v>27</v>
      </c>
      <c r="E9" s="11">
        <v>376000</v>
      </c>
      <c r="F9" s="11">
        <f t="shared" si="0"/>
        <v>10152000</v>
      </c>
    </row>
    <row r="10" spans="1:6">
      <c r="A10" s="7" t="s">
        <v>129</v>
      </c>
      <c r="B10" s="7" t="s">
        <v>132</v>
      </c>
      <c r="C10" s="7" t="s">
        <v>137</v>
      </c>
      <c r="D10" s="7">
        <v>22</v>
      </c>
      <c r="E10" s="11">
        <v>1950000</v>
      </c>
      <c r="F10" s="11">
        <f t="shared" si="0"/>
        <v>42900000</v>
      </c>
    </row>
    <row r="11" spans="1:6">
      <c r="A11" s="7" t="s">
        <v>135</v>
      </c>
      <c r="B11" s="7" t="s">
        <v>127</v>
      </c>
      <c r="C11" s="7" t="s">
        <v>138</v>
      </c>
      <c r="D11" s="7">
        <v>15</v>
      </c>
      <c r="E11" s="11">
        <v>376000</v>
      </c>
      <c r="F11" s="11">
        <f t="shared" si="0"/>
        <v>5640000</v>
      </c>
    </row>
    <row r="12" spans="1:6">
      <c r="A12" s="7" t="s">
        <v>123</v>
      </c>
      <c r="B12" s="7" t="s">
        <v>127</v>
      </c>
      <c r="C12" s="7" t="s">
        <v>139</v>
      </c>
      <c r="D12" s="7">
        <v>38</v>
      </c>
      <c r="E12" s="11">
        <v>1056000</v>
      </c>
      <c r="F12" s="11">
        <f t="shared" si="0"/>
        <v>40128000</v>
      </c>
    </row>
    <row r="13" spans="1:6">
      <c r="A13" s="7" t="s">
        <v>126</v>
      </c>
      <c r="B13" s="7" t="s">
        <v>132</v>
      </c>
      <c r="C13" s="7" t="s">
        <v>140</v>
      </c>
      <c r="D13" s="7">
        <v>46</v>
      </c>
      <c r="E13" s="11">
        <v>289000</v>
      </c>
      <c r="F13" s="11">
        <f t="shared" si="0"/>
        <v>13294000</v>
      </c>
    </row>
    <row r="14" spans="1:6">
      <c r="A14" s="7" t="s">
        <v>126</v>
      </c>
      <c r="B14" s="7" t="s">
        <v>124</v>
      </c>
      <c r="C14" s="7" t="s">
        <v>141</v>
      </c>
      <c r="D14" s="7">
        <v>62</v>
      </c>
      <c r="E14" s="11">
        <v>289000</v>
      </c>
      <c r="F14" s="11">
        <f t="shared" si="0"/>
        <v>17918000</v>
      </c>
    </row>
    <row r="15" spans="1:6">
      <c r="A15" s="7" t="s">
        <v>131</v>
      </c>
      <c r="B15" s="7" t="s">
        <v>127</v>
      </c>
      <c r="C15" s="7" t="s">
        <v>142</v>
      </c>
      <c r="D15" s="7">
        <v>24</v>
      </c>
      <c r="E15" s="11">
        <v>699000</v>
      </c>
      <c r="F15" s="11">
        <f t="shared" si="0"/>
        <v>16776000</v>
      </c>
    </row>
    <row r="18" spans="1:7">
      <c r="B18" s="19" t="s">
        <v>221</v>
      </c>
    </row>
    <row r="19" spans="1:7">
      <c r="B19" t="s">
        <v>132</v>
      </c>
      <c r="D19" t="s">
        <v>124</v>
      </c>
      <c r="F19" t="s">
        <v>127</v>
      </c>
    </row>
    <row r="20" spans="1:7">
      <c r="A20" s="19" t="s">
        <v>219</v>
      </c>
      <c r="B20" t="s">
        <v>222</v>
      </c>
      <c r="C20" t="s">
        <v>223</v>
      </c>
      <c r="D20" t="s">
        <v>222</v>
      </c>
      <c r="E20" t="s">
        <v>223</v>
      </c>
      <c r="F20" t="s">
        <v>222</v>
      </c>
      <c r="G20" t="s">
        <v>223</v>
      </c>
    </row>
    <row r="21" spans="1:7">
      <c r="A21" s="20" t="s">
        <v>126</v>
      </c>
      <c r="B21" s="21">
        <v>46</v>
      </c>
      <c r="C21" s="21">
        <v>13294000</v>
      </c>
      <c r="D21" s="21">
        <v>62</v>
      </c>
      <c r="E21" s="21">
        <v>17918000</v>
      </c>
      <c r="F21" s="21">
        <v>35</v>
      </c>
      <c r="G21" s="21">
        <v>10115000</v>
      </c>
    </row>
    <row r="22" spans="1:7">
      <c r="A22" s="20" t="s">
        <v>123</v>
      </c>
      <c r="B22" s="21">
        <v>53</v>
      </c>
      <c r="C22" s="21">
        <v>55968000</v>
      </c>
      <c r="D22" s="21">
        <v>28</v>
      </c>
      <c r="E22" s="21">
        <v>29568000</v>
      </c>
      <c r="F22" s="21">
        <v>38</v>
      </c>
      <c r="G22" s="21">
        <v>40128000</v>
      </c>
    </row>
    <row r="23" spans="1:7">
      <c r="A23" s="20" t="s">
        <v>135</v>
      </c>
      <c r="B23" s="21"/>
      <c r="C23" s="21"/>
      <c r="D23" s="21">
        <v>27</v>
      </c>
      <c r="E23" s="21">
        <v>10152000</v>
      </c>
      <c r="F23" s="21">
        <v>15</v>
      </c>
      <c r="G23" s="21">
        <v>5640000</v>
      </c>
    </row>
    <row r="24" spans="1:7">
      <c r="A24" s="20" t="s">
        <v>131</v>
      </c>
      <c r="B24" s="21">
        <v>61</v>
      </c>
      <c r="C24" s="21">
        <v>42639000</v>
      </c>
      <c r="D24" s="21"/>
      <c r="E24" s="21"/>
      <c r="F24" s="21">
        <v>24</v>
      </c>
      <c r="G24" s="21">
        <v>16776000</v>
      </c>
    </row>
    <row r="25" spans="1:7">
      <c r="A25" s="20" t="s">
        <v>129</v>
      </c>
      <c r="B25" s="21">
        <v>22</v>
      </c>
      <c r="C25" s="21">
        <v>42900000</v>
      </c>
      <c r="D25" s="21">
        <v>19</v>
      </c>
      <c r="E25" s="21">
        <v>37050000</v>
      </c>
      <c r="F25" s="21"/>
      <c r="G25" s="21"/>
    </row>
    <row r="26" spans="1:7">
      <c r="A26" s="20" t="s">
        <v>220</v>
      </c>
      <c r="B26" s="21">
        <v>45.5</v>
      </c>
      <c r="C26" s="21">
        <v>38700250</v>
      </c>
      <c r="D26" s="21">
        <v>34</v>
      </c>
      <c r="E26" s="21">
        <v>23672000</v>
      </c>
      <c r="F26" s="21">
        <v>28</v>
      </c>
      <c r="G26" s="21">
        <v>18164750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A61A3-1D5A-2641-B157-EA3488F90E0D}">
  <sheetPr>
    <outlinePr summaryBelow="0"/>
  </sheetPr>
  <dimension ref="B1:F11"/>
  <sheetViews>
    <sheetView showGridLines="0" zoomScale="188" workbookViewId="0"/>
  </sheetViews>
  <sheetFormatPr baseColWidth="10" defaultRowHeight="17" outlineLevelRow="1" outlineLevelCol="1"/>
  <cols>
    <col min="3" max="3" width="9.33203125" bestFit="1" customWidth="1"/>
    <col min="4" max="6" width="11.33203125" bestFit="1" customWidth="1" outlineLevel="1"/>
  </cols>
  <sheetData>
    <row r="1" spans="2:6" ht="18" thickBot="1"/>
    <row r="2" spans="2:6">
      <c r="B2" s="25" t="s">
        <v>229</v>
      </c>
      <c r="C2" s="25"/>
      <c r="D2" s="30"/>
      <c r="E2" s="30"/>
      <c r="F2" s="30"/>
    </row>
    <row r="3" spans="2:6" collapsed="1">
      <c r="B3" s="24"/>
      <c r="C3" s="24"/>
      <c r="D3" s="31" t="s">
        <v>231</v>
      </c>
      <c r="E3" s="31" t="s">
        <v>226</v>
      </c>
      <c r="F3" s="31" t="s">
        <v>228</v>
      </c>
    </row>
    <row r="4" spans="2:6" ht="48" hidden="1" outlineLevel="1">
      <c r="B4" s="27"/>
      <c r="C4" s="27"/>
      <c r="E4" s="33" t="s">
        <v>227</v>
      </c>
      <c r="F4" s="33" t="s">
        <v>227</v>
      </c>
    </row>
    <row r="5" spans="2:6">
      <c r="B5" s="28" t="s">
        <v>230</v>
      </c>
      <c r="C5" s="28"/>
      <c r="D5" s="26"/>
      <c r="E5" s="26"/>
      <c r="F5" s="26"/>
    </row>
    <row r="6" spans="2:6" outlineLevel="1">
      <c r="B6" s="27"/>
      <c r="C6" s="27" t="s">
        <v>224</v>
      </c>
      <c r="D6" s="22">
        <v>0.05</v>
      </c>
      <c r="E6" s="32">
        <v>0.06</v>
      </c>
      <c r="F6" s="32">
        <v>0.04</v>
      </c>
    </row>
    <row r="7" spans="2:6">
      <c r="B7" s="28" t="s">
        <v>232</v>
      </c>
      <c r="C7" s="28"/>
      <c r="D7" s="26"/>
      <c r="E7" s="26"/>
      <c r="F7" s="26"/>
    </row>
    <row r="8" spans="2:6" ht="18" outlineLevel="1" thickBot="1">
      <c r="B8" s="29"/>
      <c r="C8" s="29" t="s">
        <v>225</v>
      </c>
      <c r="D8" s="23">
        <v>1858000</v>
      </c>
      <c r="E8" s="23">
        <v>1886000</v>
      </c>
      <c r="F8" s="23">
        <v>1830000</v>
      </c>
    </row>
    <row r="9" spans="2:6">
      <c r="B9" t="s">
        <v>233</v>
      </c>
    </row>
    <row r="10" spans="2:6">
      <c r="B10" t="s">
        <v>234</v>
      </c>
    </row>
    <row r="11" spans="2:6">
      <c r="B11" t="s">
        <v>235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B2:C8"/>
  <sheetViews>
    <sheetView topLeftCell="B2" zoomScale="246" workbookViewId="0">
      <selection activeCell="C8" sqref="C8"/>
    </sheetView>
  </sheetViews>
  <sheetFormatPr baseColWidth="10" defaultColWidth="8.83203125" defaultRowHeight="17"/>
  <cols>
    <col min="1" max="1" width="3.5" customWidth="1"/>
    <col min="2" max="3" width="12.5" customWidth="1"/>
  </cols>
  <sheetData>
    <row r="2" spans="2:3" ht="20">
      <c r="B2" s="35" t="s">
        <v>143</v>
      </c>
      <c r="C2" s="35"/>
    </row>
    <row r="4" spans="2:3">
      <c r="B4" s="10" t="s">
        <v>144</v>
      </c>
      <c r="C4" s="7" t="s">
        <v>149</v>
      </c>
    </row>
    <row r="5" spans="2:3">
      <c r="B5" s="10" t="s">
        <v>145</v>
      </c>
      <c r="C5" s="14">
        <v>62000000</v>
      </c>
    </row>
    <row r="6" spans="2:3">
      <c r="B6" s="10" t="s">
        <v>146</v>
      </c>
      <c r="C6" s="13">
        <v>0.05</v>
      </c>
    </row>
    <row r="7" spans="2:3">
      <c r="B7" s="10" t="s">
        <v>147</v>
      </c>
      <c r="C7" s="14">
        <v>36</v>
      </c>
    </row>
    <row r="8" spans="2:3">
      <c r="B8" s="10" t="s">
        <v>148</v>
      </c>
      <c r="C8" s="14">
        <f>ROUND(PMT(C6/12,C7,-C5),-3)</f>
        <v>1858000</v>
      </c>
    </row>
  </sheetData>
  <scenarios current="0" sqref="C8">
    <scenario name="금리인상" locked="1" count="1" user="임로주" comment="만든 사람 임로주 날짜 2025.3.7">
      <inputCells r="C6" val="0.06" numFmtId="9"/>
    </scenario>
    <scenario name="금리인하" locked="1" count="1" user="임로주" comment="만든 사람 임로주 날짜 2025.3.7">
      <inputCells r="C6" val="0.04" numFmtId="9"/>
    </scenario>
  </scenarios>
  <mergeCells count="1">
    <mergeCell ref="B2:C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0"/>
  <sheetViews>
    <sheetView zoomScale="161" workbookViewId="0">
      <selection activeCell="F14" sqref="F14"/>
    </sheetView>
  </sheetViews>
  <sheetFormatPr baseColWidth="10" defaultColWidth="8.83203125" defaultRowHeight="17"/>
  <sheetData>
    <row r="1" spans="1:6" ht="20">
      <c r="A1" s="35" t="s">
        <v>150</v>
      </c>
      <c r="B1" s="35"/>
      <c r="C1" s="35"/>
      <c r="D1" s="35"/>
      <c r="E1" s="35"/>
      <c r="F1" s="35"/>
    </row>
    <row r="3" spans="1:6">
      <c r="A3" s="7" t="s">
        <v>151</v>
      </c>
      <c r="B3" s="7" t="s">
        <v>45</v>
      </c>
      <c r="C3" s="7" t="s">
        <v>152</v>
      </c>
      <c r="D3" s="7" t="s">
        <v>153</v>
      </c>
      <c r="E3" s="7" t="s">
        <v>154</v>
      </c>
      <c r="F3" s="7" t="s">
        <v>155</v>
      </c>
    </row>
    <row r="4" spans="1:6">
      <c r="A4" s="7" t="s">
        <v>156</v>
      </c>
      <c r="B4" s="7" t="s">
        <v>55</v>
      </c>
      <c r="C4" s="7">
        <v>86</v>
      </c>
      <c r="D4" s="7">
        <v>82</v>
      </c>
      <c r="E4" s="7">
        <v>79</v>
      </c>
      <c r="F4" s="7">
        <f>SUM(C4:E4)</f>
        <v>247</v>
      </c>
    </row>
    <row r="5" spans="1:6">
      <c r="A5" s="7" t="s">
        <v>157</v>
      </c>
      <c r="B5" s="7" t="s">
        <v>50</v>
      </c>
      <c r="C5" s="7">
        <v>78</v>
      </c>
      <c r="D5" s="7">
        <v>81</v>
      </c>
      <c r="E5" s="7">
        <v>82</v>
      </c>
      <c r="F5" s="7">
        <f t="shared" ref="F5:F10" si="0">SUM(C5:E5)</f>
        <v>241</v>
      </c>
    </row>
    <row r="6" spans="1:6">
      <c r="A6" s="7" t="s">
        <v>158</v>
      </c>
      <c r="B6" s="7" t="s">
        <v>50</v>
      </c>
      <c r="C6" s="7">
        <v>92</v>
      </c>
      <c r="D6" s="7">
        <v>93</v>
      </c>
      <c r="E6" s="7">
        <v>98</v>
      </c>
      <c r="F6" s="7">
        <f t="shared" si="0"/>
        <v>283</v>
      </c>
    </row>
    <row r="7" spans="1:6">
      <c r="A7" s="7" t="s">
        <v>159</v>
      </c>
      <c r="B7" s="7" t="s">
        <v>55</v>
      </c>
      <c r="C7" s="7">
        <v>79</v>
      </c>
      <c r="D7" s="7">
        <v>74</v>
      </c>
      <c r="E7" s="7">
        <v>67</v>
      </c>
      <c r="F7" s="7">
        <f t="shared" si="0"/>
        <v>220</v>
      </c>
    </row>
    <row r="8" spans="1:6">
      <c r="A8" s="7" t="s">
        <v>160</v>
      </c>
      <c r="B8" s="7" t="s">
        <v>50</v>
      </c>
      <c r="C8" s="7">
        <v>94</v>
      </c>
      <c r="D8" s="7">
        <v>92</v>
      </c>
      <c r="E8" s="7">
        <v>95</v>
      </c>
      <c r="F8" s="7">
        <f t="shared" si="0"/>
        <v>281</v>
      </c>
    </row>
    <row r="9" spans="1:6">
      <c r="A9" s="7" t="s">
        <v>161</v>
      </c>
      <c r="B9" s="7" t="s">
        <v>55</v>
      </c>
      <c r="C9" s="7">
        <v>69</v>
      </c>
      <c r="D9" s="7">
        <v>67</v>
      </c>
      <c r="E9" s="7">
        <v>63</v>
      </c>
      <c r="F9" s="7">
        <f t="shared" si="0"/>
        <v>199</v>
      </c>
    </row>
    <row r="10" spans="1:6">
      <c r="A10" s="7" t="s">
        <v>162</v>
      </c>
      <c r="B10" s="7" t="s">
        <v>55</v>
      </c>
      <c r="C10" s="7">
        <v>82</v>
      </c>
      <c r="D10" s="7">
        <v>88</v>
      </c>
      <c r="E10" s="7">
        <v>80</v>
      </c>
      <c r="F10" s="7">
        <f t="shared" si="0"/>
        <v>250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테두리">
                <anchor moveWithCells="1" siz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topLeftCell="A9" zoomScale="167" workbookViewId="0">
      <selection activeCell="J19" sqref="J19"/>
    </sheetView>
  </sheetViews>
  <sheetFormatPr baseColWidth="10" defaultColWidth="8.83203125" defaultRowHeight="17"/>
  <cols>
    <col min="5" max="6" width="11" bestFit="1" customWidth="1"/>
  </cols>
  <sheetData>
    <row r="1" spans="1:6" ht="20">
      <c r="A1" s="35" t="s">
        <v>163</v>
      </c>
      <c r="B1" s="35"/>
      <c r="C1" s="35"/>
      <c r="D1" s="35"/>
      <c r="E1" s="35"/>
      <c r="F1" s="35"/>
    </row>
    <row r="3" spans="1:6">
      <c r="A3" s="7" t="s">
        <v>164</v>
      </c>
      <c r="B3" s="7" t="s">
        <v>165</v>
      </c>
      <c r="C3" s="7" t="s">
        <v>166</v>
      </c>
      <c r="D3" s="7" t="s">
        <v>167</v>
      </c>
      <c r="E3" s="7" t="s">
        <v>168</v>
      </c>
      <c r="F3" s="7" t="s">
        <v>169</v>
      </c>
    </row>
    <row r="4" spans="1:6">
      <c r="A4" s="7" t="s">
        <v>170</v>
      </c>
      <c r="B4" s="7" t="s">
        <v>171</v>
      </c>
      <c r="C4" s="7" t="s">
        <v>48</v>
      </c>
      <c r="D4" s="15">
        <v>14000</v>
      </c>
      <c r="E4" s="15">
        <v>2542</v>
      </c>
      <c r="F4" s="15">
        <v>2898</v>
      </c>
    </row>
    <row r="5" spans="1:6">
      <c r="A5" s="7" t="s">
        <v>170</v>
      </c>
      <c r="B5" s="7" t="s">
        <v>172</v>
      </c>
      <c r="C5" s="7" t="s">
        <v>173</v>
      </c>
      <c r="D5" s="15">
        <v>15000</v>
      </c>
      <c r="E5" s="15">
        <v>2108</v>
      </c>
      <c r="F5" s="15">
        <v>1792</v>
      </c>
    </row>
    <row r="6" spans="1:6">
      <c r="A6" s="7" t="s">
        <v>170</v>
      </c>
      <c r="B6" s="7" t="s">
        <v>174</v>
      </c>
      <c r="C6" s="7" t="s">
        <v>175</v>
      </c>
      <c r="D6" s="15">
        <v>12000</v>
      </c>
      <c r="E6" s="15">
        <v>3193</v>
      </c>
      <c r="F6" s="15">
        <v>2522</v>
      </c>
    </row>
    <row r="7" spans="1:6">
      <c r="A7" s="7" t="s">
        <v>176</v>
      </c>
      <c r="B7" s="7" t="s">
        <v>177</v>
      </c>
      <c r="C7" s="7" t="s">
        <v>178</v>
      </c>
      <c r="D7" s="15">
        <v>24000</v>
      </c>
      <c r="E7" s="15">
        <v>1829</v>
      </c>
      <c r="F7" s="15">
        <v>1533</v>
      </c>
    </row>
    <row r="8" spans="1:6">
      <c r="A8" s="7" t="s">
        <v>176</v>
      </c>
      <c r="B8" s="7" t="s">
        <v>179</v>
      </c>
      <c r="C8" s="7" t="s">
        <v>180</v>
      </c>
      <c r="D8" s="15">
        <v>18000</v>
      </c>
      <c r="E8" s="15">
        <v>3965</v>
      </c>
      <c r="F8" s="15">
        <v>4630</v>
      </c>
    </row>
    <row r="9" spans="1:6">
      <c r="A9" s="7" t="s">
        <v>176</v>
      </c>
      <c r="B9" s="7" t="s">
        <v>181</v>
      </c>
      <c r="C9" s="7" t="s">
        <v>182</v>
      </c>
      <c r="D9" s="15">
        <v>20000</v>
      </c>
      <c r="E9" s="15">
        <v>2139</v>
      </c>
      <c r="F9" s="15">
        <v>1797</v>
      </c>
    </row>
    <row r="10" spans="1:6">
      <c r="A10" s="7" t="s">
        <v>183</v>
      </c>
      <c r="B10" s="7" t="s">
        <v>184</v>
      </c>
      <c r="C10" s="7" t="s">
        <v>185</v>
      </c>
      <c r="D10" s="15">
        <v>36000</v>
      </c>
      <c r="E10" s="15">
        <v>1732</v>
      </c>
      <c r="F10" s="15">
        <v>1975</v>
      </c>
    </row>
    <row r="11" spans="1:6">
      <c r="A11" s="7" t="s">
        <v>183</v>
      </c>
      <c r="B11" s="7" t="s">
        <v>186</v>
      </c>
      <c r="C11" s="7" t="s">
        <v>187</v>
      </c>
      <c r="D11" s="15">
        <v>68000</v>
      </c>
      <c r="E11" s="15">
        <v>1426</v>
      </c>
      <c r="F11" s="15">
        <v>1697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금리</vt:lpstr>
      <vt:lpstr>불입금액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roju lim</cp:lastModifiedBy>
  <dcterms:created xsi:type="dcterms:W3CDTF">2023-04-27T08:01:32Z</dcterms:created>
  <dcterms:modified xsi:type="dcterms:W3CDTF">2025-03-07T08:32:56Z</dcterms:modified>
</cp:coreProperties>
</file>