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aaa7\OneDrive\Desktop\"/>
    </mc:Choice>
  </mc:AlternateContent>
  <xr:revisionPtr revIDLastSave="0" documentId="13_ncr:1_{06C736A4-8BB8-48C0-9A2E-D076D5383B51}" xr6:coauthVersionLast="47" xr6:coauthVersionMax="47" xr10:uidLastSave="{00000000-0000-0000-0000-000000000000}"/>
  <bookViews>
    <workbookView xWindow="14295" yWindow="0" windowWidth="14610" windowHeight="1558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상품코드">'기본작업-2'!$B$4:$B$15</definedName>
    <definedName name="총구매금액">'분석작업-2'!$G$13</definedName>
    <definedName name="환율">'분석작업-2'!$G$2</definedName>
  </definedNames>
  <calcPr calcId="191029"/>
  <pivotCaches>
    <pivotCache cacheId="1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4" i="7"/>
  <c r="E39" i="4"/>
  <c r="D39" i="4"/>
  <c r="J14" i="4"/>
  <c r="J15" i="4"/>
  <c r="J16" i="4"/>
  <c r="J17" i="4"/>
  <c r="J18" i="4"/>
  <c r="J19" i="4"/>
  <c r="J20" i="4"/>
  <c r="J13" i="4"/>
  <c r="D23" i="4"/>
  <c r="H5" i="4"/>
  <c r="H6" i="4"/>
  <c r="H7" i="4"/>
  <c r="H8" i="4"/>
  <c r="H9" i="4"/>
  <c r="H4" i="4"/>
  <c r="D4" i="4"/>
  <c r="D5" i="4"/>
  <c r="D6" i="4"/>
  <c r="D7" i="4"/>
  <c r="D8" i="4"/>
  <c r="D9" i="4"/>
  <c r="D3" i="4"/>
  <c r="G5" i="6"/>
  <c r="G6" i="6"/>
  <c r="G7" i="6"/>
  <c r="G8" i="6"/>
  <c r="G9" i="6"/>
  <c r="G10" i="6"/>
  <c r="G11" i="6"/>
  <c r="G12" i="6"/>
  <c r="G4" i="6"/>
  <c r="G13" i="6" l="1"/>
</calcChain>
</file>

<file path=xl/sharedStrings.xml><?xml version="1.0" encoding="utf-8"?>
<sst xmlns="http://schemas.openxmlformats.org/spreadsheetml/2006/main" count="351" uniqueCount="270">
  <si>
    <t>어린이 체험단 신청 현황</t>
    <phoneticPr fontId="1" type="noConversion"/>
  </si>
  <si>
    <t>[표1]</t>
  </si>
  <si>
    <t>사내 하프 마라톤</t>
  </si>
  <si>
    <t>[표2]</t>
  </si>
  <si>
    <t>상공클럽 가입 현황</t>
  </si>
  <si>
    <t>참가번호</t>
  </si>
  <si>
    <t>선수명</t>
  </si>
  <si>
    <t>기록</t>
  </si>
  <si>
    <t>순위</t>
  </si>
  <si>
    <t>이종혁</t>
  </si>
  <si>
    <t>회원명</t>
  </si>
  <si>
    <t>가입일</t>
  </si>
  <si>
    <t>등급</t>
  </si>
  <si>
    <t>박준형</t>
  </si>
  <si>
    <t>이연희</t>
  </si>
  <si>
    <t>김희재</t>
  </si>
  <si>
    <t>박장훈</t>
  </si>
  <si>
    <t>김한순</t>
  </si>
  <si>
    <t>강동엽</t>
  </si>
  <si>
    <t>고회식</t>
  </si>
  <si>
    <t>유승희</t>
  </si>
  <si>
    <t>지승대</t>
  </si>
  <si>
    <t>황진주</t>
  </si>
  <si>
    <t>박해수</t>
  </si>
  <si>
    <t>어수한</t>
  </si>
  <si>
    <t>[표3]</t>
  </si>
  <si>
    <t>사원 판매 현황</t>
  </si>
  <si>
    <t>[표4]</t>
  </si>
  <si>
    <t>사원 평가 현황</t>
  </si>
  <si>
    <t>사원명</t>
  </si>
  <si>
    <t>지점</t>
  </si>
  <si>
    <t>수량</t>
  </si>
  <si>
    <t>판매금액</t>
  </si>
  <si>
    <t>업무능력</t>
  </si>
  <si>
    <t>대인관계</t>
  </si>
  <si>
    <t>회화능력</t>
  </si>
  <si>
    <t>평가</t>
  </si>
  <si>
    <t>이세훈</t>
  </si>
  <si>
    <t>북부</t>
  </si>
  <si>
    <t>강수진</t>
  </si>
  <si>
    <t>보통</t>
  </si>
  <si>
    <t>한범준</t>
  </si>
  <si>
    <t>남부</t>
  </si>
  <si>
    <t>최성욱</t>
  </si>
  <si>
    <t>양호</t>
  </si>
  <si>
    <t>신솔지</t>
  </si>
  <si>
    <t>고혜란</t>
  </si>
  <si>
    <t>권지애</t>
  </si>
  <si>
    <t>김은주</t>
  </si>
  <si>
    <t>오세민</t>
  </si>
  <si>
    <t>이경원</t>
  </si>
  <si>
    <t>우수</t>
  </si>
  <si>
    <t>조현우</t>
  </si>
  <si>
    <t>임선호</t>
  </si>
  <si>
    <t>이명복</t>
  </si>
  <si>
    <t>김상욱</t>
  </si>
  <si>
    <t>미흡</t>
  </si>
  <si>
    <t>권지향</t>
  </si>
  <si>
    <t>이상희</t>
  </si>
  <si>
    <t>평균판매금액</t>
  </si>
  <si>
    <t>&lt;평가기준표&gt;</t>
  </si>
  <si>
    <t>점수</t>
  </si>
  <si>
    <t>[표5]</t>
  </si>
  <si>
    <t>화장품 판매 현황</t>
  </si>
  <si>
    <t>제품ID</t>
  </si>
  <si>
    <t>제조국</t>
  </si>
  <si>
    <t>분류</t>
  </si>
  <si>
    <t>판매량</t>
  </si>
  <si>
    <t>매출액</t>
  </si>
  <si>
    <t>A293</t>
  </si>
  <si>
    <t>프랑스</t>
  </si>
  <si>
    <t>남성</t>
  </si>
  <si>
    <t>S351</t>
  </si>
  <si>
    <t>미국</t>
  </si>
  <si>
    <t>여성</t>
  </si>
  <si>
    <t>D687</t>
  </si>
  <si>
    <t>캐나다</t>
  </si>
  <si>
    <t>K902</t>
  </si>
  <si>
    <t>B325</t>
  </si>
  <si>
    <t>C674</t>
  </si>
  <si>
    <t>M110</t>
  </si>
  <si>
    <t>P728</t>
  </si>
  <si>
    <t>H594</t>
  </si>
  <si>
    <t>판매량합계</t>
  </si>
  <si>
    <t>매출액합계</t>
  </si>
  <si>
    <t>상공마트 상품 입고 현황</t>
    <phoneticPr fontId="1" type="noConversion"/>
  </si>
  <si>
    <t>상품코드</t>
  </si>
  <si>
    <t>업체명</t>
  </si>
  <si>
    <t>상품명</t>
  </si>
  <si>
    <t>단가</t>
  </si>
  <si>
    <t>총액</t>
  </si>
  <si>
    <t>생활</t>
  </si>
  <si>
    <t>LF-2914</t>
  </si>
  <si>
    <t>한성산업</t>
  </si>
  <si>
    <t>순수물티슈</t>
  </si>
  <si>
    <t>LF-9066</t>
  </si>
  <si>
    <t>유명물산</t>
  </si>
  <si>
    <t>촉촉바디로션</t>
  </si>
  <si>
    <t>LF-5837</t>
  </si>
  <si>
    <t>포레스트</t>
  </si>
  <si>
    <t>볼륨업샴푸</t>
  </si>
  <si>
    <t>뷰티</t>
  </si>
  <si>
    <t>BT-4610</t>
  </si>
  <si>
    <t>뷰티그린</t>
  </si>
  <si>
    <t>리얼아이크림</t>
  </si>
  <si>
    <t>BT-9020</t>
  </si>
  <si>
    <t>해브앤유</t>
  </si>
  <si>
    <t>마녀폼클렌징</t>
  </si>
  <si>
    <t>BT-5842</t>
  </si>
  <si>
    <t>티오화학</t>
  </si>
  <si>
    <t>레드에센스</t>
  </si>
  <si>
    <t>식품</t>
  </si>
  <si>
    <t>FD-7257</t>
  </si>
  <si>
    <t>다온미트</t>
  </si>
  <si>
    <t>통통삼겹살</t>
  </si>
  <si>
    <t>FD-4884</t>
  </si>
  <si>
    <t>우리목장</t>
  </si>
  <si>
    <t>신선우유</t>
  </si>
  <si>
    <t>FD-6174</t>
  </si>
  <si>
    <t>넛츠피아</t>
  </si>
  <si>
    <t>건강한견과</t>
  </si>
  <si>
    <t>건강</t>
  </si>
  <si>
    <t>HS-9033</t>
  </si>
  <si>
    <t>한울약품</t>
  </si>
  <si>
    <t>생생루테인</t>
  </si>
  <si>
    <t>HS-1925</t>
  </si>
  <si>
    <t>튼튼건강</t>
  </si>
  <si>
    <t>장안에유산균</t>
  </si>
  <si>
    <t>HS-2178</t>
  </si>
  <si>
    <t>피바이오</t>
  </si>
  <si>
    <t>슈퍼오메가</t>
  </si>
  <si>
    <t>완제품 점유율 현황</t>
    <phoneticPr fontId="1" type="noConversion"/>
  </si>
  <si>
    <t>제품코드</t>
  </si>
  <si>
    <t>2019년</t>
  </si>
  <si>
    <t>2020년</t>
  </si>
  <si>
    <t>원료</t>
  </si>
  <si>
    <t>완제품</t>
  </si>
  <si>
    <t>점유율</t>
  </si>
  <si>
    <t>MK29813</t>
  </si>
  <si>
    <t>PH66678</t>
  </si>
  <si>
    <t>SN59632</t>
  </si>
  <si>
    <t>CM10076</t>
  </si>
  <si>
    <t>ER46299</t>
  </si>
  <si>
    <t>GA76051</t>
  </si>
  <si>
    <t>DF84460</t>
  </si>
  <si>
    <t>TG31883</t>
  </si>
  <si>
    <t>WL55079</t>
  </si>
  <si>
    <t>거래소별 종목 거래 현황</t>
    <phoneticPr fontId="1" type="noConversion"/>
  </si>
  <si>
    <t>단위 : 거래량(천), 거래액(천원)</t>
    <phoneticPr fontId="1" type="noConversion"/>
  </si>
  <si>
    <t>거래소</t>
  </si>
  <si>
    <t>주체</t>
  </si>
  <si>
    <t>구분</t>
  </si>
  <si>
    <t>종목코드</t>
  </si>
  <si>
    <t>거래량</t>
  </si>
  <si>
    <t>거래액</t>
  </si>
  <si>
    <t>코스피</t>
  </si>
  <si>
    <t>외국인</t>
  </si>
  <si>
    <t>매도</t>
  </si>
  <si>
    <t>AZES</t>
  </si>
  <si>
    <t>코스닥</t>
  </si>
  <si>
    <t>기관</t>
  </si>
  <si>
    <t>매수</t>
  </si>
  <si>
    <t>CTRM</t>
  </si>
  <si>
    <t>코넥스</t>
  </si>
  <si>
    <t>개인</t>
  </si>
  <si>
    <t>UKOMV</t>
  </si>
  <si>
    <t>NSPR</t>
  </si>
  <si>
    <t>LGHLW</t>
  </si>
  <si>
    <t>USWS</t>
  </si>
  <si>
    <t>ACST</t>
  </si>
  <si>
    <t>OGEN</t>
  </si>
  <si>
    <t>BORR</t>
  </si>
  <si>
    <t>SONM</t>
  </si>
  <si>
    <t>REOT</t>
  </si>
  <si>
    <t>DHXI</t>
  </si>
  <si>
    <t>TLGT</t>
  </si>
  <si>
    <t>부서별 해외직구 현황</t>
    <phoneticPr fontId="1" type="noConversion"/>
  </si>
  <si>
    <t>환율 :</t>
    <phoneticPr fontId="1" type="noConversion"/>
  </si>
  <si>
    <t>부서명</t>
  </si>
  <si>
    <t>제품가(달러)</t>
  </si>
  <si>
    <t>배송비(달러)</t>
  </si>
  <si>
    <t>구매금액(원)</t>
  </si>
  <si>
    <t>영업부</t>
  </si>
  <si>
    <t>KBP14</t>
  </si>
  <si>
    <t>생산부</t>
  </si>
  <si>
    <t>CLK66</t>
  </si>
  <si>
    <t>총무부</t>
  </si>
  <si>
    <t>SME92</t>
  </si>
  <si>
    <t>KES20</t>
  </si>
  <si>
    <t>GHI13</t>
  </si>
  <si>
    <t>LSH56</t>
  </si>
  <si>
    <t>BUA84</t>
  </si>
  <si>
    <t>WTP11</t>
  </si>
  <si>
    <t>NVY05</t>
  </si>
  <si>
    <t>총구매금액</t>
    <phoneticPr fontId="1" type="noConversion"/>
  </si>
  <si>
    <t>마트별 제품 판매현황</t>
    <phoneticPr fontId="1" type="noConversion"/>
  </si>
  <si>
    <t>마트</t>
  </si>
  <si>
    <t>제품</t>
  </si>
  <si>
    <t>금액</t>
  </si>
  <si>
    <t>유명마트</t>
  </si>
  <si>
    <t>한국마트</t>
  </si>
  <si>
    <t>초코우유</t>
  </si>
  <si>
    <t>서울마트</t>
  </si>
  <si>
    <t>튼튼우유</t>
  </si>
  <si>
    <t>대청마트</t>
  </si>
  <si>
    <t>칼슘우유</t>
  </si>
  <si>
    <t>상공마트</t>
  </si>
  <si>
    <t>아이우유</t>
  </si>
  <si>
    <t>대성마트</t>
  </si>
  <si>
    <t>딸기우유</t>
  </si>
  <si>
    <t>하나마트</t>
  </si>
  <si>
    <t>멸균우유</t>
  </si>
  <si>
    <t>바른마트</t>
  </si>
  <si>
    <t>건강우유</t>
  </si>
  <si>
    <t>영어학원 등록현황</t>
    <phoneticPr fontId="1" type="noConversion"/>
  </si>
  <si>
    <t>지역</t>
  </si>
  <si>
    <t>유치원생</t>
  </si>
  <si>
    <t>초등학생</t>
  </si>
  <si>
    <t>중학생</t>
  </si>
  <si>
    <t>고등학생</t>
  </si>
  <si>
    <t>대학생</t>
  </si>
  <si>
    <t>일반인</t>
  </si>
  <si>
    <t>분당지역</t>
  </si>
  <si>
    <t>일산지역</t>
  </si>
  <si>
    <t>강북지역</t>
  </si>
  <si>
    <t>남성</t>
    <phoneticPr fontId="1" type="noConversion"/>
  </si>
  <si>
    <t>지점</t>
    <phoneticPr fontId="1" type="noConversion"/>
  </si>
  <si>
    <t>남부</t>
    <phoneticPr fontId="1" type="noConversion"/>
  </si>
  <si>
    <t>행 레이블</t>
  </si>
  <si>
    <t>열 레이블</t>
  </si>
  <si>
    <t>합계 : 거래량</t>
  </si>
  <si>
    <t>최대 : 거래액</t>
  </si>
  <si>
    <t>환율</t>
  </si>
  <si>
    <t>총구매금액</t>
  </si>
  <si>
    <t>환율증가</t>
  </si>
  <si>
    <t>만든 사람 한준원 날짜 2024-08-28</t>
  </si>
  <si>
    <t>환율감소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</si>
  <si>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</si>
  <si>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</si>
  <si>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</si>
  <si>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</si>
  <si>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</si>
  <si>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</si>
  <si>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</si>
  <si>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관리번호</t>
    <phoneticPr fontId="1" type="noConversion"/>
  </si>
  <si>
    <t>체험명</t>
    <phoneticPr fontId="1" type="noConversion"/>
  </si>
  <si>
    <t>담당자</t>
    <phoneticPr fontId="1" type="noConversion"/>
  </si>
  <si>
    <t>체험일</t>
    <phoneticPr fontId="1" type="noConversion"/>
  </si>
  <si>
    <t>체험비</t>
    <phoneticPr fontId="1" type="noConversion"/>
  </si>
  <si>
    <t>신청인원</t>
    <phoneticPr fontId="1" type="noConversion"/>
  </si>
  <si>
    <t>STB-021</t>
    <phoneticPr fontId="1" type="noConversion"/>
  </si>
  <si>
    <t>GLS-498</t>
    <phoneticPr fontId="1" type="noConversion"/>
  </si>
  <si>
    <t>LKD-133</t>
    <phoneticPr fontId="1" type="noConversion"/>
  </si>
  <si>
    <t>OES-820</t>
    <phoneticPr fontId="1" type="noConversion"/>
  </si>
  <si>
    <t>BLP-357</t>
    <phoneticPr fontId="1" type="noConversion"/>
  </si>
  <si>
    <t>AKC-694</t>
    <phoneticPr fontId="1" type="noConversion"/>
  </si>
  <si>
    <t>어린이천문학</t>
    <phoneticPr fontId="1" type="noConversion"/>
  </si>
  <si>
    <t>선사유적체험</t>
    <phoneticPr fontId="1" type="noConversion"/>
  </si>
  <si>
    <t>신나는말타기</t>
    <phoneticPr fontId="1" type="noConversion"/>
  </si>
  <si>
    <t>나는요리사</t>
    <phoneticPr fontId="1" type="noConversion"/>
  </si>
  <si>
    <t>갯벌생태계</t>
    <phoneticPr fontId="1" type="noConversion"/>
  </si>
  <si>
    <t>지질탐구</t>
    <phoneticPr fontId="1" type="noConversion"/>
  </si>
  <si>
    <t>김동준</t>
    <phoneticPr fontId="1" type="noConversion"/>
  </si>
  <si>
    <t>이향기</t>
    <phoneticPr fontId="1" type="noConversion"/>
  </si>
  <si>
    <t>박서하</t>
    <phoneticPr fontId="1" type="noConversion"/>
  </si>
  <si>
    <t>김강민</t>
    <phoneticPr fontId="1" type="noConversion"/>
  </si>
  <si>
    <t>한채윤</t>
    <phoneticPr fontId="1" type="noConversion"/>
  </si>
  <si>
    <t>최시아</t>
    <phoneticPr fontId="1" type="noConversion"/>
  </si>
  <si>
    <t>5월 3일</t>
    <phoneticPr fontId="1" type="noConversion"/>
  </si>
  <si>
    <t>5월 4일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</si>
</sst>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만원&quot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7"/>
      <color theme="1"/>
      <name val="HY견고딕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41" fontId="5" fillId="0" borderId="0" xfId="1" applyFon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76" fontId="0" fillId="0" borderId="1" xfId="0" applyNumberFormat="1" applyBorder="1">
      <alignment vertical="center"/>
    </xf>
    <xf numFmtId="41" fontId="0" fillId="0" borderId="3" xfId="1" applyFont="1" applyBorder="1">
      <alignment vertical="center"/>
    </xf>
    <xf numFmtId="176" fontId="0" fillId="0" borderId="3" xfId="0" applyNumberFormat="1" applyBorder="1">
      <alignment vertical="center"/>
    </xf>
    <xf numFmtId="0" fontId="8" fillId="3" borderId="4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11" fillId="4" borderId="7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4" fillId="5" borderId="8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영어학원 등록현황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차트작업!$B$5</c:f>
              <c:strCache>
                <c:ptCount val="1"/>
                <c:pt idx="0">
                  <c:v>일산지역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43-4985-BA05-DA31DA3387F5}"/>
                </c:ext>
              </c:extLst>
            </c:dLbl>
            <c:dLbl>
              <c:idx val="1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3-4985-BA05-DA31DA3387F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43-4985-BA05-DA31DA3387F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43-4985-BA05-DA31DA3387F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43-4985-BA05-DA31DA3387F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43-4985-BA05-DA31DA3387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차트작업!$C$3:$H$3</c:f>
              <c:strCache>
                <c:ptCount val="6"/>
                <c:pt idx="0">
                  <c:v>유치원생</c:v>
                </c:pt>
                <c:pt idx="1">
                  <c:v>초등학생</c:v>
                </c:pt>
                <c:pt idx="2">
                  <c:v>중학생</c:v>
                </c:pt>
                <c:pt idx="3">
                  <c:v>고등학생</c:v>
                </c:pt>
                <c:pt idx="4">
                  <c:v>대학생</c:v>
                </c:pt>
                <c:pt idx="5">
                  <c:v>일반인</c:v>
                </c:pt>
              </c:strCache>
            </c:strRef>
          </c:cat>
          <c:val>
            <c:numRef>
              <c:f>차트작업!$C$5:$H$5</c:f>
              <c:numCache>
                <c:formatCode>General</c:formatCode>
                <c:ptCount val="6"/>
                <c:pt idx="0">
                  <c:v>89</c:v>
                </c:pt>
                <c:pt idx="1">
                  <c:v>128</c:v>
                </c:pt>
                <c:pt idx="2">
                  <c:v>145</c:v>
                </c:pt>
                <c:pt idx="3">
                  <c:v>127</c:v>
                </c:pt>
                <c:pt idx="4">
                  <c:v>38</c:v>
                </c:pt>
                <c:pt idx="5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A-40C5-9413-86F98CB35C20}"/>
            </c:ext>
          </c:extLst>
        </c:ser>
        <c:ser>
          <c:idx val="2"/>
          <c:order val="1"/>
          <c:tx>
            <c:strRef>
              <c:f>차트작업!$B$6</c:f>
              <c:strCache>
                <c:ptCount val="1"/>
                <c:pt idx="0">
                  <c:v>강북지역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차트작업!$C$3:$H$3</c:f>
              <c:strCache>
                <c:ptCount val="6"/>
                <c:pt idx="0">
                  <c:v>유치원생</c:v>
                </c:pt>
                <c:pt idx="1">
                  <c:v>초등학생</c:v>
                </c:pt>
                <c:pt idx="2">
                  <c:v>중학생</c:v>
                </c:pt>
                <c:pt idx="3">
                  <c:v>고등학생</c:v>
                </c:pt>
                <c:pt idx="4">
                  <c:v>대학생</c:v>
                </c:pt>
                <c:pt idx="5">
                  <c:v>일반인</c:v>
                </c:pt>
              </c:strCache>
            </c:strRef>
          </c:cat>
          <c:val>
            <c:numRef>
              <c:f>차트작업!$C$6:$H$6</c:f>
              <c:numCache>
                <c:formatCode>General</c:formatCode>
                <c:ptCount val="6"/>
                <c:pt idx="0">
                  <c:v>75</c:v>
                </c:pt>
                <c:pt idx="1">
                  <c:v>115</c:v>
                </c:pt>
                <c:pt idx="2">
                  <c:v>132</c:v>
                </c:pt>
                <c:pt idx="3">
                  <c:v>109</c:v>
                </c:pt>
                <c:pt idx="4">
                  <c:v>43</c:v>
                </c:pt>
                <c:pt idx="5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9A-40C5-9413-86F98CB35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40751"/>
        <c:axId val="939642191"/>
      </c:lineChart>
      <c:catAx>
        <c:axId val="93964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9642191"/>
        <c:crosses val="autoZero"/>
        <c:auto val="1"/>
        <c:lblAlgn val="ctr"/>
        <c:lblOffset val="100"/>
        <c:noMultiLvlLbl val="0"/>
      </c:catAx>
      <c:valAx>
        <c:axId val="939642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(</a:t>
                </a:r>
                <a:r>
                  <a:rPr lang="ko-KR" altLang="en-US"/>
                  <a:t>단위 </a:t>
                </a:r>
                <a:r>
                  <a:rPr lang="en-US" altLang="ko-KR"/>
                  <a:t>: </a:t>
                </a:r>
                <a:r>
                  <a:rPr lang="ko-KR" altLang="en-US"/>
                  <a:t>명</a:t>
                </a:r>
                <a:r>
                  <a:rPr lang="en-US" altLang="ko-KR"/>
                  <a:t>)</a:t>
                </a:r>
                <a:endParaRPr lang="ko-KR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9640751"/>
        <c:crosses val="autoZero"/>
        <c:crossBetween val="between"/>
      </c:val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12</xdr:row>
      <xdr:rowOff>38100</xdr:rowOff>
    </xdr:from>
    <xdr:to>
      <xdr:col>2</xdr:col>
      <xdr:colOff>666750</xdr:colOff>
      <xdr:row>13</xdr:row>
      <xdr:rowOff>171450</xdr:rowOff>
    </xdr:to>
    <xdr:sp macro="[0]!금액" textlink="">
      <xdr:nvSpPr>
        <xdr:cNvPr id="2" name="사각형: 빗면 1">
          <a:extLst>
            <a:ext uri="{FF2B5EF4-FFF2-40B4-BE49-F238E27FC236}">
              <a16:creationId xmlns:a16="http://schemas.microsoft.com/office/drawing/2014/main" id="{1AE14477-EE15-3B39-F0DF-D18EBCBA5658}"/>
            </a:ext>
          </a:extLst>
        </xdr:cNvPr>
        <xdr:cNvSpPr/>
      </xdr:nvSpPr>
      <xdr:spPr>
        <a:xfrm>
          <a:off x="914400" y="2600325"/>
          <a:ext cx="638175" cy="3429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금액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12</xdr:row>
          <xdr:rowOff>28575</xdr:rowOff>
        </xdr:from>
        <xdr:to>
          <xdr:col>4</xdr:col>
          <xdr:colOff>666750</xdr:colOff>
          <xdr:row>13</xdr:row>
          <xdr:rowOff>190500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6028A83-CD7F-A894-B2B1-C9191E866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한준원" refreshedDate="45532.809227314814" createdVersion="8" refreshedVersion="8" minRefreshableVersion="3" recordCount="13" xr:uid="{51BDB411-9470-4555-B507-0ABED5093EB4}">
  <cacheSource type="worksheet">
    <worksheetSource ref="B3:G16" sheet="분석작업-1"/>
  </cacheSource>
  <cacheFields count="6">
    <cacheField name="거래소" numFmtId="0">
      <sharedItems/>
    </cacheField>
    <cacheField name="주체" numFmtId="0">
      <sharedItems count="3">
        <s v="외국인"/>
        <s v="기관"/>
        <s v="개인"/>
      </sharedItems>
    </cacheField>
    <cacheField name="구분" numFmtId="0">
      <sharedItems count="2">
        <s v="매도"/>
        <s v="매수"/>
      </sharedItems>
    </cacheField>
    <cacheField name="종목코드" numFmtId="0">
      <sharedItems/>
    </cacheField>
    <cacheField name="거래량" numFmtId="41">
      <sharedItems containsSemiMixedTypes="0" containsString="0" containsNumber="1" containsInteger="1" minValue="574" maxValue="3471"/>
    </cacheField>
    <cacheField name="거래액" numFmtId="41">
      <sharedItems containsSemiMixedTypes="0" containsString="0" containsNumber="1" containsInteger="1" minValue="2436880" maxValue="7302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s v="코스피"/>
    <x v="0"/>
    <x v="0"/>
    <s v="AZES"/>
    <n v="648"/>
    <n v="8035200"/>
  </r>
  <r>
    <s v="코스닥"/>
    <x v="1"/>
    <x v="1"/>
    <s v="CTRM"/>
    <n v="1295"/>
    <n v="34965000"/>
  </r>
  <r>
    <s v="코넥스"/>
    <x v="2"/>
    <x v="0"/>
    <s v="UKOMV"/>
    <n v="2476"/>
    <n v="10622040"/>
  </r>
  <r>
    <s v="코넥스"/>
    <x v="0"/>
    <x v="1"/>
    <s v="NSPR"/>
    <n v="952"/>
    <n v="12852000"/>
  </r>
  <r>
    <s v="코스피"/>
    <x v="2"/>
    <x v="1"/>
    <s v="LGHLW"/>
    <n v="897"/>
    <n v="6099600"/>
  </r>
  <r>
    <s v="코넥스"/>
    <x v="1"/>
    <x v="0"/>
    <s v="USWS"/>
    <n v="1095"/>
    <n v="23433000"/>
  </r>
  <r>
    <s v="코스닥"/>
    <x v="2"/>
    <x v="0"/>
    <s v="ACST"/>
    <n v="3471"/>
    <n v="38528100"/>
  </r>
  <r>
    <s v="코스피"/>
    <x v="1"/>
    <x v="0"/>
    <s v="OGEN"/>
    <n v="2486"/>
    <n v="70751560"/>
  </r>
  <r>
    <s v="코스피"/>
    <x v="2"/>
    <x v="0"/>
    <s v="BORR"/>
    <n v="1649"/>
    <n v="14824510"/>
  </r>
  <r>
    <s v="코스닥"/>
    <x v="2"/>
    <x v="1"/>
    <s v="SONM"/>
    <n v="734"/>
    <n v="2436880"/>
  </r>
  <r>
    <s v="코넥스"/>
    <x v="1"/>
    <x v="1"/>
    <s v="REOT"/>
    <n v="1386"/>
    <n v="10575180"/>
  </r>
  <r>
    <s v="코스닥"/>
    <x v="0"/>
    <x v="0"/>
    <s v="DHXI"/>
    <n v="574"/>
    <n v="3989300"/>
  </r>
  <r>
    <s v="코스피"/>
    <x v="1"/>
    <x v="1"/>
    <s v="TLGT"/>
    <n v="2240"/>
    <n v="7302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6CBC8D-47B9-4F42-9744-896A6C1A0954}" name="피벗 테이블3" cacheId="11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B20:E27" firstHeaderRow="1" firstDataRow="2" firstDataCol="1"/>
  <pivotFields count="6">
    <pivotField showAll="0"/>
    <pivotField axis="axisCol" showAll="0">
      <items count="4">
        <item x="0"/>
        <item x="2"/>
        <item x="1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dataField="1" numFmtId="41" showAll="0"/>
    <pivotField dataField="1" numFmtId="41" showAll="0"/>
  </pivotFields>
  <rowFields count="2">
    <field x="2"/>
    <field x="-2"/>
  </rowFields>
  <rowItems count="6">
    <i>
      <x/>
    </i>
    <i r="1">
      <x/>
    </i>
    <i r="1" i="1">
      <x v="1"/>
    </i>
    <i>
      <x v="1"/>
    </i>
    <i r="1">
      <x/>
    </i>
    <i r="1" i="1">
      <x v="1"/>
    </i>
  </rowItems>
  <colFields count="1">
    <field x="1"/>
  </colFields>
  <colItems count="3">
    <i>
      <x/>
    </i>
    <i>
      <x v="1"/>
    </i>
    <i>
      <x v="2"/>
    </i>
  </colItems>
  <dataFields count="2">
    <dataField name="합계 : 거래량" fld="4" baseField="0" baseItem="0"/>
    <dataField name="최대 : 거래액" fld="5" subtotal="max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>
      <selection activeCell="F10" sqref="F10"/>
    </sheetView>
  </sheetViews>
  <sheetFormatPr defaultRowHeight="16.5"/>
  <cols>
    <col min="2" max="2" width="12.375" bestFit="1" customWidth="1"/>
  </cols>
  <sheetData>
    <row r="1" spans="1:6">
      <c r="A1" t="s">
        <v>0</v>
      </c>
    </row>
    <row r="3" spans="1:6">
      <c r="A3" s="1" t="s">
        <v>244</v>
      </c>
      <c r="B3" s="1" t="s">
        <v>245</v>
      </c>
      <c r="C3" s="1" t="s">
        <v>246</v>
      </c>
      <c r="D3" s="1" t="s">
        <v>247</v>
      </c>
      <c r="E3" s="1" t="s">
        <v>248</v>
      </c>
      <c r="F3" s="1" t="s">
        <v>249</v>
      </c>
    </row>
    <row r="4" spans="1:6">
      <c r="A4" s="1" t="s">
        <v>250</v>
      </c>
      <c r="B4" s="1" t="s">
        <v>256</v>
      </c>
      <c r="C4" s="1" t="s">
        <v>262</v>
      </c>
      <c r="D4" s="1" t="s">
        <v>268</v>
      </c>
      <c r="E4" s="2">
        <v>20000</v>
      </c>
      <c r="F4" s="1">
        <v>26</v>
      </c>
    </row>
    <row r="5" spans="1:6">
      <c r="A5" s="1" t="s">
        <v>251</v>
      </c>
      <c r="B5" s="1" t="s">
        <v>257</v>
      </c>
      <c r="C5" s="1" t="s">
        <v>263</v>
      </c>
      <c r="D5" s="1" t="s">
        <v>268</v>
      </c>
      <c r="E5" s="2">
        <v>18500</v>
      </c>
      <c r="F5" s="1">
        <v>31</v>
      </c>
    </row>
    <row r="6" spans="1:6">
      <c r="A6" s="1" t="s">
        <v>252</v>
      </c>
      <c r="B6" s="1" t="s">
        <v>258</v>
      </c>
      <c r="C6" s="1" t="s">
        <v>264</v>
      </c>
      <c r="D6" s="1" t="s">
        <v>268</v>
      </c>
      <c r="E6" s="2">
        <v>22000</v>
      </c>
      <c r="F6" s="1">
        <v>24</v>
      </c>
    </row>
    <row r="7" spans="1:6">
      <c r="A7" s="1" t="s">
        <v>253</v>
      </c>
      <c r="B7" s="1" t="s">
        <v>259</v>
      </c>
      <c r="C7" s="1" t="s">
        <v>265</v>
      </c>
      <c r="D7" s="1" t="s">
        <v>269</v>
      </c>
      <c r="E7" s="2">
        <v>15000</v>
      </c>
      <c r="F7" s="1">
        <v>17</v>
      </c>
    </row>
    <row r="8" spans="1:6">
      <c r="A8" s="1" t="s">
        <v>254</v>
      </c>
      <c r="B8" s="1" t="s">
        <v>260</v>
      </c>
      <c r="C8" s="1" t="s">
        <v>266</v>
      </c>
      <c r="D8" s="1" t="s">
        <v>269</v>
      </c>
      <c r="E8" s="2">
        <v>16500</v>
      </c>
      <c r="F8" s="1">
        <v>35</v>
      </c>
    </row>
    <row r="9" spans="1:6">
      <c r="A9" s="1" t="s">
        <v>255</v>
      </c>
      <c r="B9" s="1" t="s">
        <v>261</v>
      </c>
      <c r="C9" s="1" t="s">
        <v>267</v>
      </c>
      <c r="D9" s="1" t="s">
        <v>269</v>
      </c>
      <c r="E9" s="2">
        <v>18000</v>
      </c>
      <c r="F9" s="1">
        <v>27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D20" sqref="D20"/>
    </sheetView>
  </sheetViews>
  <sheetFormatPr defaultRowHeight="16.5"/>
  <cols>
    <col min="4" max="4" width="12.375" bestFit="1" customWidth="1"/>
    <col min="7" max="7" width="9.625" bestFit="1" customWidth="1"/>
  </cols>
  <sheetData>
    <row r="1" spans="1:7" ht="21.75">
      <c r="A1" s="25" t="s">
        <v>85</v>
      </c>
      <c r="B1" s="25"/>
      <c r="C1" s="25"/>
      <c r="D1" s="25"/>
      <c r="E1" s="25"/>
      <c r="F1" s="25"/>
      <c r="G1" s="25"/>
    </row>
    <row r="3" spans="1:7" ht="17.25" thickBot="1">
      <c r="A3" s="30" t="s">
        <v>66</v>
      </c>
      <c r="B3" s="30" t="s">
        <v>86</v>
      </c>
      <c r="C3" s="30" t="s">
        <v>87</v>
      </c>
      <c r="D3" s="30" t="s">
        <v>88</v>
      </c>
      <c r="E3" s="30" t="s">
        <v>89</v>
      </c>
      <c r="F3" s="30" t="s">
        <v>31</v>
      </c>
      <c r="G3" s="30" t="s">
        <v>90</v>
      </c>
    </row>
    <row r="4" spans="1:7" ht="17.25" thickTop="1">
      <c r="A4" s="24" t="s">
        <v>91</v>
      </c>
      <c r="B4" s="20" t="s">
        <v>92</v>
      </c>
      <c r="C4" s="20" t="s">
        <v>93</v>
      </c>
      <c r="D4" s="20" t="s">
        <v>94</v>
      </c>
      <c r="E4" s="28">
        <v>1100</v>
      </c>
      <c r="F4" s="28">
        <v>5000</v>
      </c>
      <c r="G4" s="29">
        <v>550</v>
      </c>
    </row>
    <row r="5" spans="1:7">
      <c r="A5" s="22"/>
      <c r="B5" s="7" t="s">
        <v>95</v>
      </c>
      <c r="C5" s="7" t="s">
        <v>96</v>
      </c>
      <c r="D5" s="7" t="s">
        <v>97</v>
      </c>
      <c r="E5" s="26">
        <v>3800</v>
      </c>
      <c r="F5" s="26">
        <v>3500</v>
      </c>
      <c r="G5" s="27">
        <v>1330</v>
      </c>
    </row>
    <row r="6" spans="1:7">
      <c r="A6" s="22"/>
      <c r="B6" s="7" t="s">
        <v>98</v>
      </c>
      <c r="C6" s="7" t="s">
        <v>99</v>
      </c>
      <c r="D6" s="7" t="s">
        <v>100</v>
      </c>
      <c r="E6" s="26">
        <v>2700</v>
      </c>
      <c r="F6" s="26">
        <v>4000</v>
      </c>
      <c r="G6" s="27">
        <v>1080</v>
      </c>
    </row>
    <row r="7" spans="1:7">
      <c r="A7" s="22" t="s">
        <v>101</v>
      </c>
      <c r="B7" s="7" t="s">
        <v>102</v>
      </c>
      <c r="C7" s="7" t="s">
        <v>103</v>
      </c>
      <c r="D7" s="7" t="s">
        <v>104</v>
      </c>
      <c r="E7" s="26">
        <v>9500</v>
      </c>
      <c r="F7" s="26">
        <v>600</v>
      </c>
      <c r="G7" s="27">
        <v>570</v>
      </c>
    </row>
    <row r="8" spans="1:7">
      <c r="A8" s="22"/>
      <c r="B8" s="7" t="s">
        <v>105</v>
      </c>
      <c r="C8" s="7" t="s">
        <v>106</v>
      </c>
      <c r="D8" s="7" t="s">
        <v>107</v>
      </c>
      <c r="E8" s="26">
        <v>4500</v>
      </c>
      <c r="F8" s="26">
        <v>1200</v>
      </c>
      <c r="G8" s="27">
        <v>540</v>
      </c>
    </row>
    <row r="9" spans="1:7">
      <c r="A9" s="22"/>
      <c r="B9" s="7" t="s">
        <v>108</v>
      </c>
      <c r="C9" s="7" t="s">
        <v>109</v>
      </c>
      <c r="D9" s="7" t="s">
        <v>110</v>
      </c>
      <c r="E9" s="26">
        <v>7600</v>
      </c>
      <c r="F9" s="26">
        <v>1000</v>
      </c>
      <c r="G9" s="27">
        <v>760</v>
      </c>
    </row>
    <row r="10" spans="1:7">
      <c r="A10" s="22" t="s">
        <v>111</v>
      </c>
      <c r="B10" s="7" t="s">
        <v>112</v>
      </c>
      <c r="C10" s="7" t="s">
        <v>113</v>
      </c>
      <c r="D10" s="7" t="s">
        <v>114</v>
      </c>
      <c r="E10" s="26">
        <v>2200</v>
      </c>
      <c r="F10" s="26">
        <v>6000</v>
      </c>
      <c r="G10" s="27">
        <v>1320</v>
      </c>
    </row>
    <row r="11" spans="1:7">
      <c r="A11" s="22"/>
      <c r="B11" s="7" t="s">
        <v>115</v>
      </c>
      <c r="C11" s="7" t="s">
        <v>116</v>
      </c>
      <c r="D11" s="7" t="s">
        <v>117</v>
      </c>
      <c r="E11" s="26">
        <v>1880</v>
      </c>
      <c r="F11" s="26">
        <v>8000</v>
      </c>
      <c r="G11" s="27">
        <v>1504</v>
      </c>
    </row>
    <row r="12" spans="1:7">
      <c r="A12" s="22"/>
      <c r="B12" s="7" t="s">
        <v>118</v>
      </c>
      <c r="C12" s="7" t="s">
        <v>119</v>
      </c>
      <c r="D12" s="7" t="s">
        <v>120</v>
      </c>
      <c r="E12" s="26">
        <v>2400</v>
      </c>
      <c r="F12" s="26">
        <v>3500</v>
      </c>
      <c r="G12" s="27">
        <v>840</v>
      </c>
    </row>
    <row r="13" spans="1:7">
      <c r="A13" s="22" t="s">
        <v>121</v>
      </c>
      <c r="B13" s="7" t="s">
        <v>122</v>
      </c>
      <c r="C13" s="7" t="s">
        <v>123</v>
      </c>
      <c r="D13" s="7" t="s">
        <v>124</v>
      </c>
      <c r="E13" s="26">
        <v>12000</v>
      </c>
      <c r="F13" s="26">
        <v>200</v>
      </c>
      <c r="G13" s="27">
        <v>240</v>
      </c>
    </row>
    <row r="14" spans="1:7">
      <c r="A14" s="22"/>
      <c r="B14" s="7" t="s">
        <v>125</v>
      </c>
      <c r="C14" s="7" t="s">
        <v>126</v>
      </c>
      <c r="D14" s="7" t="s">
        <v>127</v>
      </c>
      <c r="E14" s="26">
        <v>13500</v>
      </c>
      <c r="F14" s="26">
        <v>1200</v>
      </c>
      <c r="G14" s="27">
        <v>1620</v>
      </c>
    </row>
    <row r="15" spans="1:7">
      <c r="A15" s="22"/>
      <c r="B15" s="7" t="s">
        <v>128</v>
      </c>
      <c r="C15" s="7" t="s">
        <v>129</v>
      </c>
      <c r="D15" s="7" t="s">
        <v>130</v>
      </c>
      <c r="E15" s="26">
        <v>11700</v>
      </c>
      <c r="F15" s="26">
        <v>500</v>
      </c>
      <c r="G15" s="27">
        <v>585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H13"/>
  <sheetViews>
    <sheetView workbookViewId="0">
      <selection activeCell="H9" sqref="H9"/>
    </sheetView>
  </sheetViews>
  <sheetFormatPr defaultRowHeight="16.5"/>
  <cols>
    <col min="1" max="1" width="2.625" customWidth="1"/>
    <col min="2" max="2" width="11.125" bestFit="1" customWidth="1"/>
    <col min="3" max="3" width="11.25" bestFit="1" customWidth="1"/>
    <col min="4" max="4" width="13.125" bestFit="1" customWidth="1"/>
    <col min="6" max="6" width="11.25" bestFit="1" customWidth="1"/>
    <col min="7" max="7" width="13.125" bestFit="1" customWidth="1"/>
  </cols>
  <sheetData>
    <row r="1" spans="2:8" ht="20.25">
      <c r="B1" s="21" t="s">
        <v>131</v>
      </c>
      <c r="C1" s="21"/>
      <c r="D1" s="21"/>
      <c r="E1" s="21"/>
      <c r="F1" s="21"/>
      <c r="G1" s="21"/>
      <c r="H1" s="21"/>
    </row>
    <row r="3" spans="2:8">
      <c r="B3" s="22" t="s">
        <v>132</v>
      </c>
      <c r="C3" s="22" t="s">
        <v>133</v>
      </c>
      <c r="D3" s="22"/>
      <c r="E3" s="22"/>
      <c r="F3" s="22" t="s">
        <v>134</v>
      </c>
      <c r="G3" s="22"/>
      <c r="H3" s="22"/>
    </row>
    <row r="4" spans="2:8">
      <c r="B4" s="22"/>
      <c r="C4" s="7" t="s">
        <v>135</v>
      </c>
      <c r="D4" s="7" t="s">
        <v>136</v>
      </c>
      <c r="E4" s="7" t="s">
        <v>137</v>
      </c>
      <c r="F4" s="7" t="s">
        <v>135</v>
      </c>
      <c r="G4" s="7" t="s">
        <v>136</v>
      </c>
      <c r="H4" s="7" t="s">
        <v>137</v>
      </c>
    </row>
    <row r="5" spans="2:8">
      <c r="B5" s="13" t="s">
        <v>138</v>
      </c>
      <c r="C5" s="14">
        <v>965000</v>
      </c>
      <c r="D5" s="14">
        <v>1250000</v>
      </c>
      <c r="E5" s="15">
        <v>7.0000000000000007E-2</v>
      </c>
      <c r="F5" s="14">
        <v>984300</v>
      </c>
      <c r="G5" s="14">
        <v>1280000</v>
      </c>
      <c r="H5" s="15">
        <v>0.05</v>
      </c>
    </row>
    <row r="6" spans="2:8">
      <c r="B6" s="13" t="s">
        <v>139</v>
      </c>
      <c r="C6" s="14">
        <v>587000</v>
      </c>
      <c r="D6" s="14">
        <v>760000</v>
      </c>
      <c r="E6" s="15">
        <v>0.02</v>
      </c>
      <c r="F6" s="14">
        <v>598700</v>
      </c>
      <c r="G6" s="14">
        <v>780000</v>
      </c>
      <c r="H6" s="15">
        <v>0.01</v>
      </c>
    </row>
    <row r="7" spans="2:8">
      <c r="B7" s="13" t="s">
        <v>140</v>
      </c>
      <c r="C7" s="14">
        <v>634100</v>
      </c>
      <c r="D7" s="14">
        <v>820000</v>
      </c>
      <c r="E7" s="15">
        <v>0.08</v>
      </c>
      <c r="F7" s="14">
        <v>646800</v>
      </c>
      <c r="G7" s="14">
        <v>840000</v>
      </c>
      <c r="H7" s="15">
        <v>0.05</v>
      </c>
    </row>
    <row r="8" spans="2:8">
      <c r="B8" s="13" t="s">
        <v>141</v>
      </c>
      <c r="C8" s="14">
        <v>840000</v>
      </c>
      <c r="D8" s="14">
        <v>1090000</v>
      </c>
      <c r="E8" s="15">
        <v>0.36</v>
      </c>
      <c r="F8" s="14">
        <v>856800</v>
      </c>
      <c r="G8" s="14">
        <v>1110000</v>
      </c>
      <c r="H8" s="15">
        <v>0.39</v>
      </c>
    </row>
    <row r="9" spans="2:8">
      <c r="B9" s="13" t="s">
        <v>142</v>
      </c>
      <c r="C9" s="14">
        <v>904200</v>
      </c>
      <c r="D9" s="14">
        <v>1180000</v>
      </c>
      <c r="E9" s="15">
        <v>0.02</v>
      </c>
      <c r="F9" s="14">
        <v>922300</v>
      </c>
      <c r="G9" s="14">
        <v>1200000</v>
      </c>
      <c r="H9" s="15">
        <v>0.05</v>
      </c>
    </row>
    <row r="10" spans="2:8">
      <c r="B10" s="13" t="s">
        <v>143</v>
      </c>
      <c r="C10" s="14">
        <v>766000</v>
      </c>
      <c r="D10" s="14">
        <v>1000000</v>
      </c>
      <c r="E10" s="15">
        <v>0.15</v>
      </c>
      <c r="F10" s="14">
        <v>781300</v>
      </c>
      <c r="G10" s="14">
        <v>1020000</v>
      </c>
      <c r="H10" s="15">
        <v>0.18</v>
      </c>
    </row>
    <row r="11" spans="2:8">
      <c r="B11" s="13" t="s">
        <v>144</v>
      </c>
      <c r="C11" s="14">
        <v>539500</v>
      </c>
      <c r="D11" s="14">
        <v>700000</v>
      </c>
      <c r="E11" s="15">
        <v>0.02</v>
      </c>
      <c r="F11" s="14">
        <v>550300</v>
      </c>
      <c r="G11" s="14">
        <v>720000</v>
      </c>
      <c r="H11" s="15">
        <v>0.03</v>
      </c>
    </row>
    <row r="12" spans="2:8">
      <c r="B12" s="13" t="s">
        <v>145</v>
      </c>
      <c r="C12" s="14">
        <v>680400</v>
      </c>
      <c r="D12" s="14">
        <v>880000</v>
      </c>
      <c r="E12" s="15">
        <v>0.27</v>
      </c>
      <c r="F12" s="14">
        <v>694000</v>
      </c>
      <c r="G12" s="14">
        <v>900000</v>
      </c>
      <c r="H12" s="15">
        <v>0.23</v>
      </c>
    </row>
    <row r="13" spans="2:8">
      <c r="B13" s="13" t="s">
        <v>146</v>
      </c>
      <c r="C13" s="14">
        <v>812000</v>
      </c>
      <c r="D13" s="14">
        <v>1060000</v>
      </c>
      <c r="E13" s="15">
        <v>0.01</v>
      </c>
      <c r="F13" s="14">
        <v>828200</v>
      </c>
      <c r="G13" s="14">
        <v>1080000</v>
      </c>
      <c r="H13" s="15">
        <v>0.01</v>
      </c>
    </row>
  </sheetData>
  <mergeCells count="4">
    <mergeCell ref="B1:H1"/>
    <mergeCell ref="F3:H3"/>
    <mergeCell ref="C3:E3"/>
    <mergeCell ref="B3:B4"/>
  </mergeCells>
  <phoneticPr fontId="1" type="noConversion"/>
  <conditionalFormatting sqref="B5:H13">
    <cfRule type="expression" dxfId="0" priority="1">
      <formula>AND($E5&gt;=3%,$H5&gt;=3%)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9"/>
  <sheetViews>
    <sheetView topLeftCell="A13" workbookViewId="0">
      <selection activeCell="G37" sqref="G37"/>
    </sheetView>
  </sheetViews>
  <sheetFormatPr defaultRowHeight="16.5"/>
  <cols>
    <col min="3" max="3" width="9.125" bestFit="1" customWidth="1"/>
    <col min="4" max="4" width="12.375" bestFit="1" customWidth="1"/>
    <col min="5" max="5" width="11.625" bestFit="1" customWidth="1"/>
    <col min="7" max="8" width="10.75" bestFit="1" customWidth="1"/>
  </cols>
  <sheetData>
    <row r="1" spans="1:10">
      <c r="A1" s="4" t="s">
        <v>1</v>
      </c>
      <c r="B1" s="6" t="s">
        <v>2</v>
      </c>
      <c r="F1" s="5" t="s">
        <v>3</v>
      </c>
      <c r="G1" s="6" t="s">
        <v>4</v>
      </c>
    </row>
    <row r="2" spans="1:10">
      <c r="A2" s="7" t="s">
        <v>5</v>
      </c>
      <c r="B2" s="7" t="s">
        <v>6</v>
      </c>
      <c r="C2" s="7" t="s">
        <v>7</v>
      </c>
      <c r="D2" s="9" t="s">
        <v>8</v>
      </c>
      <c r="H2" s="3">
        <v>44656</v>
      </c>
    </row>
    <row r="3" spans="1:10">
      <c r="A3" s="7">
        <v>10001</v>
      </c>
      <c r="B3" s="7" t="s">
        <v>9</v>
      </c>
      <c r="C3" s="8">
        <v>5.9189814814814813E-2</v>
      </c>
      <c r="D3" s="7">
        <f>IFERROR(_xlfn.RANK.EQ(C3,$C$3:$C$9,1),"실격")</f>
        <v>2</v>
      </c>
      <c r="F3" s="7" t="s">
        <v>10</v>
      </c>
      <c r="G3" s="7" t="s">
        <v>11</v>
      </c>
      <c r="H3" s="9" t="s">
        <v>12</v>
      </c>
    </row>
    <row r="4" spans="1:10">
      <c r="A4" s="7">
        <v>10002</v>
      </c>
      <c r="B4" s="7" t="s">
        <v>13</v>
      </c>
      <c r="C4" s="8">
        <v>6.8136574074074072E-2</v>
      </c>
      <c r="D4" s="7">
        <f t="shared" ref="D4:D9" si="0">IFERROR(_xlfn.RANK.EQ(C4,$C$3:$C$9,1),"실격")</f>
        <v>5</v>
      </c>
      <c r="F4" s="7" t="s">
        <v>14</v>
      </c>
      <c r="G4" s="10">
        <v>43167</v>
      </c>
      <c r="H4" s="7" t="str">
        <f>IF(YEAR($H$2)-YEAR(G4)&gt;=10,"★",IF(YEAR($H$2)-YEAR(G4)&gt;=5,"☆"," "))</f>
        <v xml:space="preserve"> </v>
      </c>
    </row>
    <row r="5" spans="1:10">
      <c r="A5" s="7">
        <v>10003</v>
      </c>
      <c r="B5" s="7" t="s">
        <v>15</v>
      </c>
      <c r="C5" s="8">
        <v>7.0740740740740743E-2</v>
      </c>
      <c r="D5" s="7">
        <f t="shared" si="0"/>
        <v>6</v>
      </c>
      <c r="F5" s="7" t="s">
        <v>16</v>
      </c>
      <c r="G5" s="10">
        <v>42103</v>
      </c>
      <c r="H5" s="7" t="str">
        <f t="shared" ref="H5:H9" si="1">IF(YEAR($H$2)-YEAR(G5)&gt;=10,"★",IF(YEAR($H$2)-YEAR(G5)&gt;=5,"☆"," "))</f>
        <v>☆</v>
      </c>
    </row>
    <row r="6" spans="1:10">
      <c r="A6" s="7">
        <v>10004</v>
      </c>
      <c r="B6" s="7" t="s">
        <v>17</v>
      </c>
      <c r="C6" s="8">
        <v>5.7256944444444437E-2</v>
      </c>
      <c r="D6" s="7">
        <f t="shared" si="0"/>
        <v>1</v>
      </c>
      <c r="F6" s="7" t="s">
        <v>18</v>
      </c>
      <c r="G6" s="10">
        <v>43862</v>
      </c>
      <c r="H6" s="7" t="str">
        <f t="shared" si="1"/>
        <v xml:space="preserve"> </v>
      </c>
    </row>
    <row r="7" spans="1:10">
      <c r="A7" s="7">
        <v>10005</v>
      </c>
      <c r="B7" s="7" t="s">
        <v>19</v>
      </c>
      <c r="C7" s="8">
        <v>6.010416666666666E-2</v>
      </c>
      <c r="D7" s="7">
        <f t="shared" si="0"/>
        <v>3</v>
      </c>
      <c r="F7" s="7" t="s">
        <v>20</v>
      </c>
      <c r="G7" s="10">
        <v>41593</v>
      </c>
      <c r="H7" s="7" t="str">
        <f t="shared" si="1"/>
        <v>☆</v>
      </c>
    </row>
    <row r="8" spans="1:10">
      <c r="A8" s="7">
        <v>10006</v>
      </c>
      <c r="B8" s="7" t="s">
        <v>21</v>
      </c>
      <c r="C8" s="7"/>
      <c r="D8" s="7" t="str">
        <f t="shared" si="0"/>
        <v>실격</v>
      </c>
      <c r="F8" s="7" t="s">
        <v>22</v>
      </c>
      <c r="G8" s="10">
        <v>40095</v>
      </c>
      <c r="H8" s="7" t="str">
        <f t="shared" si="1"/>
        <v>★</v>
      </c>
    </row>
    <row r="9" spans="1:10">
      <c r="A9" s="7">
        <v>10007</v>
      </c>
      <c r="B9" s="7" t="s">
        <v>23</v>
      </c>
      <c r="C9" s="8">
        <v>6.7581018518518512E-2</v>
      </c>
      <c r="D9" s="7">
        <f t="shared" si="0"/>
        <v>4</v>
      </c>
      <c r="F9" s="7" t="s">
        <v>24</v>
      </c>
      <c r="G9" s="10">
        <v>40399</v>
      </c>
      <c r="H9" s="7" t="str">
        <f t="shared" si="1"/>
        <v>★</v>
      </c>
    </row>
    <row r="11" spans="1:10">
      <c r="A11" s="5" t="s">
        <v>25</v>
      </c>
      <c r="B11" s="6" t="s">
        <v>26</v>
      </c>
      <c r="F11" s="5" t="s">
        <v>27</v>
      </c>
      <c r="G11" s="6" t="s">
        <v>28</v>
      </c>
    </row>
    <row r="12" spans="1:10">
      <c r="A12" s="7" t="s">
        <v>29</v>
      </c>
      <c r="B12" s="7" t="s">
        <v>30</v>
      </c>
      <c r="C12" s="7" t="s">
        <v>31</v>
      </c>
      <c r="D12" s="7" t="s">
        <v>32</v>
      </c>
      <c r="F12" s="7" t="s">
        <v>29</v>
      </c>
      <c r="G12" s="7" t="s">
        <v>33</v>
      </c>
      <c r="H12" s="7" t="s">
        <v>34</v>
      </c>
      <c r="I12" s="7" t="s">
        <v>35</v>
      </c>
      <c r="J12" s="9" t="s">
        <v>36</v>
      </c>
    </row>
    <row r="13" spans="1:10">
      <c r="A13" s="7" t="s">
        <v>37</v>
      </c>
      <c r="B13" s="7" t="s">
        <v>38</v>
      </c>
      <c r="C13" s="11">
        <v>3388</v>
      </c>
      <c r="D13" s="11">
        <v>4346804</v>
      </c>
      <c r="F13" s="7" t="s">
        <v>39</v>
      </c>
      <c r="G13" s="7">
        <v>85</v>
      </c>
      <c r="H13" s="7">
        <v>75</v>
      </c>
      <c r="I13" s="7">
        <v>66</v>
      </c>
      <c r="J13" s="7" t="str">
        <f>HLOOKUP(AVERAGE(G13:I13),$G$23:$J$25,3,TRUE)</f>
        <v>보통</v>
      </c>
    </row>
    <row r="14" spans="1:10">
      <c r="A14" s="7" t="s">
        <v>41</v>
      </c>
      <c r="B14" s="7" t="s">
        <v>42</v>
      </c>
      <c r="C14" s="11">
        <v>2461</v>
      </c>
      <c r="D14" s="11">
        <v>3157463</v>
      </c>
      <c r="F14" s="7" t="s">
        <v>43</v>
      </c>
      <c r="G14" s="7">
        <v>91</v>
      </c>
      <c r="H14" s="7">
        <v>84</v>
      </c>
      <c r="I14" s="7">
        <v>90</v>
      </c>
      <c r="J14" s="7" t="str">
        <f t="shared" ref="J14:J20" si="2">HLOOKUP(AVERAGE(G14:I14),$G$23:$J$25,3,TRUE)</f>
        <v>양호</v>
      </c>
    </row>
    <row r="15" spans="1:10">
      <c r="A15" s="7" t="s">
        <v>45</v>
      </c>
      <c r="B15" s="7" t="s">
        <v>38</v>
      </c>
      <c r="C15" s="11">
        <v>2959</v>
      </c>
      <c r="D15" s="11">
        <v>3796397</v>
      </c>
      <c r="F15" s="7" t="s">
        <v>46</v>
      </c>
      <c r="G15" s="7">
        <v>75</v>
      </c>
      <c r="H15" s="7">
        <v>81</v>
      </c>
      <c r="I15" s="7">
        <v>80</v>
      </c>
      <c r="J15" s="7" t="str">
        <f t="shared" si="2"/>
        <v>보통</v>
      </c>
    </row>
    <row r="16" spans="1:10">
      <c r="A16" s="7" t="s">
        <v>47</v>
      </c>
      <c r="B16" s="7" t="s">
        <v>42</v>
      </c>
      <c r="C16" s="11">
        <v>3796</v>
      </c>
      <c r="D16" s="11">
        <v>4870268</v>
      </c>
      <c r="F16" s="7" t="s">
        <v>48</v>
      </c>
      <c r="G16" s="7">
        <v>86</v>
      </c>
      <c r="H16" s="7">
        <v>83</v>
      </c>
      <c r="I16" s="7">
        <v>87</v>
      </c>
      <c r="J16" s="7" t="str">
        <f t="shared" si="2"/>
        <v>양호</v>
      </c>
    </row>
    <row r="17" spans="1:10">
      <c r="A17" s="7" t="s">
        <v>49</v>
      </c>
      <c r="B17" s="7" t="s">
        <v>38</v>
      </c>
      <c r="C17" s="11">
        <v>3502</v>
      </c>
      <c r="D17" s="11">
        <v>4493066</v>
      </c>
      <c r="F17" s="7" t="s">
        <v>50</v>
      </c>
      <c r="G17" s="7">
        <v>96</v>
      </c>
      <c r="H17" s="7">
        <v>97</v>
      </c>
      <c r="I17" s="7">
        <v>96</v>
      </c>
      <c r="J17" s="7" t="str">
        <f t="shared" si="2"/>
        <v>우수</v>
      </c>
    </row>
    <row r="18" spans="1:10">
      <c r="A18" s="7" t="s">
        <v>52</v>
      </c>
      <c r="B18" s="7" t="s">
        <v>38</v>
      </c>
      <c r="C18" s="11">
        <v>2681</v>
      </c>
      <c r="D18" s="11">
        <v>3439723</v>
      </c>
      <c r="F18" s="7" t="s">
        <v>53</v>
      </c>
      <c r="G18" s="7">
        <v>92</v>
      </c>
      <c r="H18" s="7">
        <v>89</v>
      </c>
      <c r="I18" s="7">
        <v>93</v>
      </c>
      <c r="J18" s="7" t="str">
        <f t="shared" si="2"/>
        <v>우수</v>
      </c>
    </row>
    <row r="19" spans="1:10">
      <c r="A19" s="7" t="s">
        <v>54</v>
      </c>
      <c r="B19" s="7" t="s">
        <v>42</v>
      </c>
      <c r="C19" s="11">
        <v>4034</v>
      </c>
      <c r="D19" s="11">
        <v>5175622</v>
      </c>
      <c r="F19" s="7" t="s">
        <v>55</v>
      </c>
      <c r="G19" s="7">
        <v>61</v>
      </c>
      <c r="H19" s="7">
        <v>68</v>
      </c>
      <c r="I19" s="7">
        <v>57</v>
      </c>
      <c r="J19" s="7" t="str">
        <f t="shared" si="2"/>
        <v>미흡</v>
      </c>
    </row>
    <row r="20" spans="1:10">
      <c r="A20" s="7" t="s">
        <v>57</v>
      </c>
      <c r="B20" s="7" t="s">
        <v>42</v>
      </c>
      <c r="C20" s="11">
        <v>3498</v>
      </c>
      <c r="D20" s="11">
        <v>4487934</v>
      </c>
      <c r="F20" s="7" t="s">
        <v>58</v>
      </c>
      <c r="G20" s="7">
        <v>79</v>
      </c>
      <c r="H20" s="7">
        <v>73</v>
      </c>
      <c r="I20" s="7">
        <v>81</v>
      </c>
      <c r="J20" s="7" t="str">
        <f t="shared" si="2"/>
        <v>보통</v>
      </c>
    </row>
    <row r="22" spans="1:10">
      <c r="C22" s="7" t="s">
        <v>226</v>
      </c>
      <c r="D22" s="9" t="s">
        <v>59</v>
      </c>
      <c r="F22" t="s">
        <v>60</v>
      </c>
    </row>
    <row r="23" spans="1:10">
      <c r="C23" s="7" t="s">
        <v>227</v>
      </c>
      <c r="D23" s="12">
        <f>ROUND(DAVERAGE(A12:D20,4,C22:C23),1)</f>
        <v>4422821.8</v>
      </c>
      <c r="F23" s="23" t="s">
        <v>61</v>
      </c>
      <c r="G23" s="7">
        <v>0</v>
      </c>
      <c r="H23" s="7">
        <v>70</v>
      </c>
      <c r="I23" s="7">
        <v>80</v>
      </c>
      <c r="J23" s="7">
        <v>90</v>
      </c>
    </row>
    <row r="24" spans="1:10">
      <c r="F24" s="24"/>
      <c r="G24" s="7">
        <v>70</v>
      </c>
      <c r="H24" s="7">
        <v>80</v>
      </c>
      <c r="I24" s="7">
        <v>90</v>
      </c>
      <c r="J24" s="7">
        <v>100</v>
      </c>
    </row>
    <row r="25" spans="1:10">
      <c r="F25" s="7" t="s">
        <v>36</v>
      </c>
      <c r="G25" s="7" t="s">
        <v>56</v>
      </c>
      <c r="H25" s="7" t="s">
        <v>40</v>
      </c>
      <c r="I25" s="7" t="s">
        <v>44</v>
      </c>
      <c r="J25" s="7" t="s">
        <v>51</v>
      </c>
    </row>
    <row r="26" spans="1:10">
      <c r="A26" s="5" t="s">
        <v>62</v>
      </c>
      <c r="B26" s="6" t="s">
        <v>63</v>
      </c>
    </row>
    <row r="27" spans="1:10">
      <c r="A27" s="7" t="s">
        <v>64</v>
      </c>
      <c r="B27" s="7" t="s">
        <v>65</v>
      </c>
      <c r="C27" s="7" t="s">
        <v>66</v>
      </c>
      <c r="D27" s="7" t="s">
        <v>67</v>
      </c>
      <c r="E27" s="7" t="s">
        <v>68</v>
      </c>
    </row>
    <row r="28" spans="1:10">
      <c r="A28" s="7" t="s">
        <v>69</v>
      </c>
      <c r="B28" s="7" t="s">
        <v>70</v>
      </c>
      <c r="C28" s="7" t="s">
        <v>71</v>
      </c>
      <c r="D28" s="7">
        <v>691</v>
      </c>
      <c r="E28" s="11">
        <v>8637500</v>
      </c>
    </row>
    <row r="29" spans="1:10">
      <c r="A29" s="7" t="s">
        <v>72</v>
      </c>
      <c r="B29" s="7" t="s">
        <v>73</v>
      </c>
      <c r="C29" s="7" t="s">
        <v>74</v>
      </c>
      <c r="D29" s="7">
        <v>567</v>
      </c>
      <c r="E29" s="11">
        <v>7087500</v>
      </c>
    </row>
    <row r="30" spans="1:10">
      <c r="A30" s="7" t="s">
        <v>75</v>
      </c>
      <c r="B30" s="7" t="s">
        <v>76</v>
      </c>
      <c r="C30" s="7" t="s">
        <v>71</v>
      </c>
      <c r="D30" s="7">
        <v>816</v>
      </c>
      <c r="E30" s="11">
        <v>10200000</v>
      </c>
    </row>
    <row r="31" spans="1:10">
      <c r="A31" s="7" t="s">
        <v>77</v>
      </c>
      <c r="B31" s="7" t="s">
        <v>73</v>
      </c>
      <c r="C31" s="7" t="s">
        <v>74</v>
      </c>
      <c r="D31" s="7">
        <v>733</v>
      </c>
      <c r="E31" s="11">
        <v>9162500</v>
      </c>
    </row>
    <row r="32" spans="1:10">
      <c r="A32" s="7" t="s">
        <v>78</v>
      </c>
      <c r="B32" s="7" t="s">
        <v>70</v>
      </c>
      <c r="C32" s="7" t="s">
        <v>71</v>
      </c>
      <c r="D32" s="7">
        <v>594</v>
      </c>
      <c r="E32" s="11">
        <v>7425000</v>
      </c>
    </row>
    <row r="33" spans="1:5">
      <c r="A33" s="7" t="s">
        <v>79</v>
      </c>
      <c r="B33" s="7" t="s">
        <v>76</v>
      </c>
      <c r="C33" s="7" t="s">
        <v>71</v>
      </c>
      <c r="D33" s="7">
        <v>834</v>
      </c>
      <c r="E33" s="11">
        <v>10425000</v>
      </c>
    </row>
    <row r="34" spans="1:5">
      <c r="A34" s="7" t="s">
        <v>80</v>
      </c>
      <c r="B34" s="7" t="s">
        <v>73</v>
      </c>
      <c r="C34" s="7" t="s">
        <v>74</v>
      </c>
      <c r="D34" s="7">
        <v>765</v>
      </c>
      <c r="E34" s="11">
        <v>9562500</v>
      </c>
    </row>
    <row r="35" spans="1:5">
      <c r="A35" s="7" t="s">
        <v>81</v>
      </c>
      <c r="B35" s="7" t="s">
        <v>70</v>
      </c>
      <c r="C35" s="7" t="s">
        <v>71</v>
      </c>
      <c r="D35" s="7">
        <v>702</v>
      </c>
      <c r="E35" s="11">
        <v>8775000</v>
      </c>
    </row>
    <row r="36" spans="1:5">
      <c r="A36" s="7" t="s">
        <v>82</v>
      </c>
      <c r="B36" s="7" t="s">
        <v>76</v>
      </c>
      <c r="C36" s="7" t="s">
        <v>71</v>
      </c>
      <c r="D36" s="7">
        <v>627</v>
      </c>
      <c r="E36" s="11">
        <v>7837500</v>
      </c>
    </row>
    <row r="38" spans="1:5">
      <c r="A38" s="7" t="s">
        <v>70</v>
      </c>
      <c r="B38" s="7" t="s">
        <v>225</v>
      </c>
      <c r="D38" s="9" t="s">
        <v>83</v>
      </c>
      <c r="E38" s="9" t="s">
        <v>84</v>
      </c>
    </row>
    <row r="39" spans="1:5">
      <c r="D39" s="11">
        <f>SUMIFS(D28:D36,$B$28:$B$36,$A$38,$C$28:$C$36,$B$38)</f>
        <v>1987</v>
      </c>
      <c r="E39" s="11">
        <f>SUMIFS(E28:E36,$B$28:$B$36,$A$38,$C$28:$C$36,$B$38)</f>
        <v>24837500</v>
      </c>
    </row>
  </sheetData>
  <mergeCells count="1">
    <mergeCell ref="F23:F24"/>
  </mergeCells>
  <phoneticPr fontId="1" type="noConversion"/>
  <dataValidations count="2">
    <dataValidation type="list" allowBlank="1" showInputMessage="1" showErrorMessage="1" sqref="B38" xr:uid="{A5D47428-681E-475E-B43A-116672FFF2BA}">
      <formula1>$C$28:$C$29</formula1>
    </dataValidation>
    <dataValidation type="list" allowBlank="1" showInputMessage="1" showErrorMessage="1" sqref="A38" xr:uid="{0CCBCC44-405B-428D-ACA9-ADD9E22475E6}">
      <formula1>$B$28:$B$30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G27"/>
  <sheetViews>
    <sheetView workbookViewId="0">
      <selection activeCell="C29" sqref="C29"/>
    </sheetView>
  </sheetViews>
  <sheetFormatPr defaultRowHeight="16.5"/>
  <cols>
    <col min="1" max="1" width="2.625" customWidth="1"/>
    <col min="2" max="2" width="17.375" bestFit="1" customWidth="1"/>
    <col min="3" max="3" width="11.875" bestFit="1" customWidth="1"/>
    <col min="4" max="5" width="9.5" bestFit="1" customWidth="1"/>
    <col min="6" max="6" width="10.75" bestFit="1" customWidth="1"/>
    <col min="7" max="8" width="13.125" bestFit="1" customWidth="1"/>
    <col min="9" max="10" width="18" bestFit="1" customWidth="1"/>
  </cols>
  <sheetData>
    <row r="1" spans="2:7" ht="20.25">
      <c r="B1" s="21" t="s">
        <v>147</v>
      </c>
      <c r="C1" s="21"/>
      <c r="D1" s="21"/>
      <c r="E1" s="21"/>
      <c r="F1" s="21"/>
      <c r="G1" s="21"/>
    </row>
    <row r="2" spans="2:7">
      <c r="G2" s="16" t="s">
        <v>148</v>
      </c>
    </row>
    <row r="3" spans="2:7">
      <c r="B3" s="7" t="s">
        <v>149</v>
      </c>
      <c r="C3" s="7" t="s">
        <v>150</v>
      </c>
      <c r="D3" s="7" t="s">
        <v>151</v>
      </c>
      <c r="E3" s="7" t="s">
        <v>152</v>
      </c>
      <c r="F3" s="7" t="s">
        <v>153</v>
      </c>
      <c r="G3" s="7" t="s">
        <v>154</v>
      </c>
    </row>
    <row r="4" spans="2:7">
      <c r="B4" s="7" t="s">
        <v>155</v>
      </c>
      <c r="C4" s="7" t="s">
        <v>156</v>
      </c>
      <c r="D4" s="7" t="s">
        <v>157</v>
      </c>
      <c r="E4" s="7" t="s">
        <v>158</v>
      </c>
      <c r="F4" s="11">
        <v>648</v>
      </c>
      <c r="G4" s="11">
        <v>8035200</v>
      </c>
    </row>
    <row r="5" spans="2:7">
      <c r="B5" s="7" t="s">
        <v>159</v>
      </c>
      <c r="C5" s="7" t="s">
        <v>160</v>
      </c>
      <c r="D5" s="7" t="s">
        <v>161</v>
      </c>
      <c r="E5" s="7" t="s">
        <v>162</v>
      </c>
      <c r="F5" s="11">
        <v>1295</v>
      </c>
      <c r="G5" s="11">
        <v>34965000</v>
      </c>
    </row>
    <row r="6" spans="2:7">
      <c r="B6" s="7" t="s">
        <v>163</v>
      </c>
      <c r="C6" s="7" t="s">
        <v>164</v>
      </c>
      <c r="D6" s="7" t="s">
        <v>157</v>
      </c>
      <c r="E6" s="7" t="s">
        <v>165</v>
      </c>
      <c r="F6" s="11">
        <v>2476</v>
      </c>
      <c r="G6" s="11">
        <v>10622040</v>
      </c>
    </row>
    <row r="7" spans="2:7">
      <c r="B7" s="7" t="s">
        <v>163</v>
      </c>
      <c r="C7" s="7" t="s">
        <v>156</v>
      </c>
      <c r="D7" s="7" t="s">
        <v>161</v>
      </c>
      <c r="E7" s="7" t="s">
        <v>166</v>
      </c>
      <c r="F7" s="11">
        <v>952</v>
      </c>
      <c r="G7" s="11">
        <v>12852000</v>
      </c>
    </row>
    <row r="8" spans="2:7">
      <c r="B8" s="7" t="s">
        <v>155</v>
      </c>
      <c r="C8" s="7" t="s">
        <v>164</v>
      </c>
      <c r="D8" s="7" t="s">
        <v>161</v>
      </c>
      <c r="E8" s="7" t="s">
        <v>167</v>
      </c>
      <c r="F8" s="11">
        <v>897</v>
      </c>
      <c r="G8" s="11">
        <v>6099600</v>
      </c>
    </row>
    <row r="9" spans="2:7">
      <c r="B9" s="7" t="s">
        <v>163</v>
      </c>
      <c r="C9" s="7" t="s">
        <v>160</v>
      </c>
      <c r="D9" s="7" t="s">
        <v>157</v>
      </c>
      <c r="E9" s="7" t="s">
        <v>168</v>
      </c>
      <c r="F9" s="11">
        <v>1095</v>
      </c>
      <c r="G9" s="11">
        <v>23433000</v>
      </c>
    </row>
    <row r="10" spans="2:7">
      <c r="B10" s="7" t="s">
        <v>159</v>
      </c>
      <c r="C10" s="7" t="s">
        <v>164</v>
      </c>
      <c r="D10" s="7" t="s">
        <v>157</v>
      </c>
      <c r="E10" s="7" t="s">
        <v>169</v>
      </c>
      <c r="F10" s="11">
        <v>3471</v>
      </c>
      <c r="G10" s="11">
        <v>38528100</v>
      </c>
    </row>
    <row r="11" spans="2:7">
      <c r="B11" s="7" t="s">
        <v>155</v>
      </c>
      <c r="C11" s="7" t="s">
        <v>160</v>
      </c>
      <c r="D11" s="7" t="s">
        <v>157</v>
      </c>
      <c r="E11" s="7" t="s">
        <v>170</v>
      </c>
      <c r="F11" s="11">
        <v>2486</v>
      </c>
      <c r="G11" s="11">
        <v>70751560</v>
      </c>
    </row>
    <row r="12" spans="2:7">
      <c r="B12" s="7" t="s">
        <v>155</v>
      </c>
      <c r="C12" s="7" t="s">
        <v>164</v>
      </c>
      <c r="D12" s="7" t="s">
        <v>157</v>
      </c>
      <c r="E12" s="7" t="s">
        <v>171</v>
      </c>
      <c r="F12" s="11">
        <v>1649</v>
      </c>
      <c r="G12" s="11">
        <v>14824510</v>
      </c>
    </row>
    <row r="13" spans="2:7">
      <c r="B13" s="7" t="s">
        <v>159</v>
      </c>
      <c r="C13" s="7" t="s">
        <v>164</v>
      </c>
      <c r="D13" s="7" t="s">
        <v>161</v>
      </c>
      <c r="E13" s="7" t="s">
        <v>172</v>
      </c>
      <c r="F13" s="11">
        <v>734</v>
      </c>
      <c r="G13" s="11">
        <v>2436880</v>
      </c>
    </row>
    <row r="14" spans="2:7">
      <c r="B14" s="7" t="s">
        <v>163</v>
      </c>
      <c r="C14" s="7" t="s">
        <v>160</v>
      </c>
      <c r="D14" s="7" t="s">
        <v>161</v>
      </c>
      <c r="E14" s="7" t="s">
        <v>173</v>
      </c>
      <c r="F14" s="11">
        <v>1386</v>
      </c>
      <c r="G14" s="11">
        <v>10575180</v>
      </c>
    </row>
    <row r="15" spans="2:7">
      <c r="B15" s="7" t="s">
        <v>159</v>
      </c>
      <c r="C15" s="7" t="s">
        <v>156</v>
      </c>
      <c r="D15" s="7" t="s">
        <v>157</v>
      </c>
      <c r="E15" s="7" t="s">
        <v>174</v>
      </c>
      <c r="F15" s="11">
        <v>574</v>
      </c>
      <c r="G15" s="11">
        <v>3989300</v>
      </c>
    </row>
    <row r="16" spans="2:7">
      <c r="B16" s="7" t="s">
        <v>155</v>
      </c>
      <c r="C16" s="7" t="s">
        <v>160</v>
      </c>
      <c r="D16" s="7" t="s">
        <v>161</v>
      </c>
      <c r="E16" s="7" t="s">
        <v>175</v>
      </c>
      <c r="F16" s="11">
        <v>2240</v>
      </c>
      <c r="G16" s="11">
        <v>73024000</v>
      </c>
    </row>
    <row r="20" spans="2:5">
      <c r="C20" s="31" t="s">
        <v>229</v>
      </c>
    </row>
    <row r="21" spans="2:5">
      <c r="B21" s="31" t="s">
        <v>228</v>
      </c>
      <c r="C21" t="s">
        <v>156</v>
      </c>
      <c r="D21" t="s">
        <v>164</v>
      </c>
      <c r="E21" t="s">
        <v>160</v>
      </c>
    </row>
    <row r="22" spans="2:5">
      <c r="B22" s="32" t="s">
        <v>157</v>
      </c>
      <c r="C22" s="33"/>
      <c r="D22" s="33"/>
      <c r="E22" s="33"/>
    </row>
    <row r="23" spans="2:5">
      <c r="B23" s="34" t="s">
        <v>230</v>
      </c>
      <c r="C23" s="33">
        <v>1222</v>
      </c>
      <c r="D23" s="33">
        <v>7596</v>
      </c>
      <c r="E23" s="33">
        <v>3581</v>
      </c>
    </row>
    <row r="24" spans="2:5">
      <c r="B24" s="34" t="s">
        <v>231</v>
      </c>
      <c r="C24" s="33">
        <v>8035200</v>
      </c>
      <c r="D24" s="33">
        <v>38528100</v>
      </c>
      <c r="E24" s="33">
        <v>70751560</v>
      </c>
    </row>
    <row r="25" spans="2:5">
      <c r="B25" s="32" t="s">
        <v>161</v>
      </c>
      <c r="C25" s="33"/>
      <c r="D25" s="33"/>
      <c r="E25" s="33"/>
    </row>
    <row r="26" spans="2:5">
      <c r="B26" s="34" t="s">
        <v>230</v>
      </c>
      <c r="C26" s="33">
        <v>952</v>
      </c>
      <c r="D26" s="33">
        <v>1631</v>
      </c>
      <c r="E26" s="33">
        <v>4921</v>
      </c>
    </row>
    <row r="27" spans="2:5">
      <c r="B27" s="34" t="s">
        <v>231</v>
      </c>
      <c r="C27" s="33">
        <v>12852000</v>
      </c>
      <c r="D27" s="33">
        <v>6099600</v>
      </c>
      <c r="E27" s="33">
        <v>73024000</v>
      </c>
    </row>
  </sheetData>
  <mergeCells count="1">
    <mergeCell ref="B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84DE8-AF3D-4F90-9C3D-CE0D7B8E9616}">
  <sheetPr>
    <outlinePr summaryBelow="0"/>
  </sheetPr>
  <dimension ref="B1:F11"/>
  <sheetViews>
    <sheetView showGridLines="0" workbookViewId="0"/>
  </sheetViews>
  <sheetFormatPr defaultRowHeight="16.5" outlineLevelRow="1" outlineLevelCol="1"/>
  <cols>
    <col min="3" max="3" width="11" bestFit="1" customWidth="1"/>
    <col min="4" max="6" width="10.875" bestFit="1" customWidth="1" outlineLevel="1"/>
  </cols>
  <sheetData>
    <row r="1" spans="2:6" ht="17.25" thickBot="1"/>
    <row r="2" spans="2:6">
      <c r="B2" s="39" t="s">
        <v>237</v>
      </c>
      <c r="C2" s="40"/>
      <c r="D2" s="46"/>
      <c r="E2" s="46"/>
      <c r="F2" s="46"/>
    </row>
    <row r="3" spans="2:6" collapsed="1">
      <c r="B3" s="38"/>
      <c r="C3" s="38"/>
      <c r="D3" s="47" t="s">
        <v>239</v>
      </c>
      <c r="E3" s="47" t="s">
        <v>234</v>
      </c>
      <c r="F3" s="47" t="s">
        <v>236</v>
      </c>
    </row>
    <row r="4" spans="2:6" ht="40.5" hidden="1" outlineLevel="1">
      <c r="B4" s="42"/>
      <c r="C4" s="42"/>
      <c r="D4" s="35"/>
      <c r="E4" s="49" t="s">
        <v>235</v>
      </c>
      <c r="F4" s="49" t="s">
        <v>235</v>
      </c>
    </row>
    <row r="5" spans="2:6">
      <c r="B5" s="43" t="s">
        <v>238</v>
      </c>
      <c r="C5" s="44"/>
      <c r="D5" s="41"/>
      <c r="E5" s="41"/>
      <c r="F5" s="41"/>
    </row>
    <row r="6" spans="2:6" outlineLevel="1">
      <c r="B6" s="42"/>
      <c r="C6" s="42" t="s">
        <v>232</v>
      </c>
      <c r="D6" s="36">
        <v>1200</v>
      </c>
      <c r="E6" s="48">
        <v>1250</v>
      </c>
      <c r="F6" s="48">
        <v>1150</v>
      </c>
    </row>
    <row r="7" spans="2:6">
      <c r="B7" s="43" t="s">
        <v>240</v>
      </c>
      <c r="C7" s="44"/>
      <c r="D7" s="41"/>
      <c r="E7" s="41"/>
      <c r="F7" s="41"/>
    </row>
    <row r="8" spans="2:6" ht="17.25" outlineLevel="1" thickBot="1">
      <c r="B8" s="45"/>
      <c r="C8" s="45" t="s">
        <v>233</v>
      </c>
      <c r="D8" s="37">
        <v>4941600</v>
      </c>
      <c r="E8" s="37">
        <v>5147500</v>
      </c>
      <c r="F8" s="37">
        <v>4735700</v>
      </c>
    </row>
    <row r="9" spans="2:6">
      <c r="B9" t="s">
        <v>241</v>
      </c>
    </row>
    <row r="10" spans="2:6">
      <c r="B10" t="s">
        <v>242</v>
      </c>
    </row>
    <row r="11" spans="2:6">
      <c r="B11" t="s">
        <v>243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G13"/>
  <sheetViews>
    <sheetView workbookViewId="0">
      <selection activeCell="G13" sqref="G13"/>
    </sheetView>
  </sheetViews>
  <sheetFormatPr defaultRowHeight="16.5"/>
  <cols>
    <col min="1" max="1" width="2.625" customWidth="1"/>
    <col min="4" max="4" width="11.625" bestFit="1" customWidth="1"/>
    <col min="6" max="7" width="11.625" bestFit="1" customWidth="1"/>
  </cols>
  <sheetData>
    <row r="1" spans="2:7" ht="20.25">
      <c r="B1" s="21" t="s">
        <v>176</v>
      </c>
      <c r="C1" s="21"/>
      <c r="D1" s="21"/>
      <c r="E1" s="21"/>
      <c r="F1" s="21"/>
      <c r="G1" s="21"/>
    </row>
    <row r="2" spans="2:7">
      <c r="F2" s="17" t="s">
        <v>177</v>
      </c>
      <c r="G2" s="18">
        <v>1200</v>
      </c>
    </row>
    <row r="3" spans="2:7">
      <c r="B3" s="7" t="s">
        <v>178</v>
      </c>
      <c r="C3" s="7" t="s">
        <v>132</v>
      </c>
      <c r="D3" s="7" t="s">
        <v>179</v>
      </c>
      <c r="E3" s="7" t="s">
        <v>31</v>
      </c>
      <c r="F3" s="7" t="s">
        <v>180</v>
      </c>
      <c r="G3" s="7" t="s">
        <v>181</v>
      </c>
    </row>
    <row r="4" spans="2:7">
      <c r="B4" s="7" t="s">
        <v>182</v>
      </c>
      <c r="C4" s="7" t="s">
        <v>183</v>
      </c>
      <c r="D4" s="11">
        <v>150</v>
      </c>
      <c r="E4" s="7">
        <v>3</v>
      </c>
      <c r="F4" s="7">
        <v>4</v>
      </c>
      <c r="G4" s="11">
        <f>(D4*E4*$G$2)+(F4*$G$2)</f>
        <v>544800</v>
      </c>
    </row>
    <row r="5" spans="2:7">
      <c r="B5" s="7" t="s">
        <v>184</v>
      </c>
      <c r="C5" s="7" t="s">
        <v>185</v>
      </c>
      <c r="D5" s="11">
        <v>80</v>
      </c>
      <c r="E5" s="7">
        <v>1</v>
      </c>
      <c r="F5" s="7">
        <v>3</v>
      </c>
      <c r="G5" s="11">
        <f t="shared" ref="G5:G12" si="0">(D5*E5*$G$2)+(F5*$G$2)</f>
        <v>99600</v>
      </c>
    </row>
    <row r="6" spans="2:7">
      <c r="B6" s="7" t="s">
        <v>186</v>
      </c>
      <c r="C6" s="7" t="s">
        <v>187</v>
      </c>
      <c r="D6" s="11">
        <v>384</v>
      </c>
      <c r="E6" s="7">
        <v>2</v>
      </c>
      <c r="F6" s="7">
        <v>6</v>
      </c>
      <c r="G6" s="11">
        <f t="shared" si="0"/>
        <v>928800</v>
      </c>
    </row>
    <row r="7" spans="2:7">
      <c r="B7" s="7" t="s">
        <v>182</v>
      </c>
      <c r="C7" s="7" t="s">
        <v>188</v>
      </c>
      <c r="D7" s="11">
        <v>55</v>
      </c>
      <c r="E7" s="7">
        <v>5</v>
      </c>
      <c r="F7" s="7">
        <v>12</v>
      </c>
      <c r="G7" s="11">
        <f t="shared" si="0"/>
        <v>344400</v>
      </c>
    </row>
    <row r="8" spans="2:7">
      <c r="B8" s="7" t="s">
        <v>184</v>
      </c>
      <c r="C8" s="7" t="s">
        <v>189</v>
      </c>
      <c r="D8" s="11">
        <v>97</v>
      </c>
      <c r="E8" s="7">
        <v>2</v>
      </c>
      <c r="F8" s="7">
        <v>5</v>
      </c>
      <c r="G8" s="11">
        <f t="shared" si="0"/>
        <v>238800</v>
      </c>
    </row>
    <row r="9" spans="2:7">
      <c r="B9" s="7" t="s">
        <v>186</v>
      </c>
      <c r="C9" s="7" t="s">
        <v>190</v>
      </c>
      <c r="D9" s="11">
        <v>265</v>
      </c>
      <c r="E9" s="7">
        <v>4</v>
      </c>
      <c r="F9" s="7">
        <v>10</v>
      </c>
      <c r="G9" s="11">
        <f t="shared" si="0"/>
        <v>1284000</v>
      </c>
    </row>
    <row r="10" spans="2:7">
      <c r="B10" s="7" t="s">
        <v>186</v>
      </c>
      <c r="C10" s="7" t="s">
        <v>191</v>
      </c>
      <c r="D10" s="11">
        <v>200</v>
      </c>
      <c r="E10" s="7">
        <v>3</v>
      </c>
      <c r="F10" s="7">
        <v>8</v>
      </c>
      <c r="G10" s="11">
        <f t="shared" si="0"/>
        <v>729600</v>
      </c>
    </row>
    <row r="11" spans="2:7">
      <c r="B11" s="7" t="s">
        <v>182</v>
      </c>
      <c r="C11" s="7" t="s">
        <v>192</v>
      </c>
      <c r="D11" s="11">
        <v>83</v>
      </c>
      <c r="E11" s="7">
        <v>3</v>
      </c>
      <c r="F11" s="7">
        <v>7</v>
      </c>
      <c r="G11" s="11">
        <f t="shared" si="0"/>
        <v>307200</v>
      </c>
    </row>
    <row r="12" spans="2:7">
      <c r="B12" s="7" t="s">
        <v>184</v>
      </c>
      <c r="C12" s="7" t="s">
        <v>193</v>
      </c>
      <c r="D12" s="11">
        <v>191</v>
      </c>
      <c r="E12" s="7">
        <v>2</v>
      </c>
      <c r="F12" s="7">
        <v>5</v>
      </c>
      <c r="G12" s="11">
        <f t="shared" si="0"/>
        <v>464400</v>
      </c>
    </row>
    <row r="13" spans="2:7">
      <c r="F13" s="7" t="s">
        <v>194</v>
      </c>
      <c r="G13" s="19">
        <f>SUM(G4:G12)</f>
        <v>4941600</v>
      </c>
    </row>
  </sheetData>
  <scenarios current="0" sqref="G13">
    <scenario name="환율증가" locked="1" count="1" user="한준원" comment="만든 사람 한준원 날짜 2024-08-28">
      <inputCells r="G2" val="1250" numFmtId="41"/>
    </scenario>
    <scenario name="환율감소" locked="1" count="1" user="한준원" comment="만든 사람 한준원 날짜 2024-08-28">
      <inputCells r="G2" val="1150" numFmtId="41"/>
    </scenario>
  </scenarios>
  <mergeCells count="1">
    <mergeCell ref="B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B1:F11"/>
  <sheetViews>
    <sheetView workbookViewId="0">
      <selection activeCell="I1" sqref="I1"/>
    </sheetView>
  </sheetViews>
  <sheetFormatPr defaultRowHeight="16.5"/>
  <cols>
    <col min="1" max="1" width="2.625" customWidth="1"/>
  </cols>
  <sheetData>
    <row r="1" spans="2:6" ht="20.25">
      <c r="B1" s="21" t="s">
        <v>195</v>
      </c>
      <c r="C1" s="21"/>
      <c r="D1" s="21"/>
      <c r="E1" s="21"/>
      <c r="F1" s="21"/>
    </row>
    <row r="3" spans="2:6">
      <c r="B3" s="7" t="s">
        <v>196</v>
      </c>
      <c r="C3" s="7" t="s">
        <v>197</v>
      </c>
      <c r="D3" s="7" t="s">
        <v>89</v>
      </c>
      <c r="E3" s="7" t="s">
        <v>31</v>
      </c>
      <c r="F3" s="7" t="s">
        <v>198</v>
      </c>
    </row>
    <row r="4" spans="2:6">
      <c r="B4" s="7" t="s">
        <v>199</v>
      </c>
      <c r="C4" s="7" t="s">
        <v>117</v>
      </c>
      <c r="D4" s="11">
        <v>1200</v>
      </c>
      <c r="E4" s="7">
        <v>25</v>
      </c>
      <c r="F4" s="11">
        <f>D4*E4</f>
        <v>30000</v>
      </c>
    </row>
    <row r="5" spans="2:6">
      <c r="B5" s="7" t="s">
        <v>200</v>
      </c>
      <c r="C5" s="7" t="s">
        <v>201</v>
      </c>
      <c r="D5" s="11">
        <v>1500</v>
      </c>
      <c r="E5" s="7">
        <v>15</v>
      </c>
      <c r="F5" s="11">
        <f t="shared" ref="F5:F11" si="0">D5*E5</f>
        <v>22500</v>
      </c>
    </row>
    <row r="6" spans="2:6">
      <c r="B6" s="7" t="s">
        <v>202</v>
      </c>
      <c r="C6" s="7" t="s">
        <v>203</v>
      </c>
      <c r="D6" s="11">
        <v>1800</v>
      </c>
      <c r="E6" s="7">
        <v>10</v>
      </c>
      <c r="F6" s="11">
        <f t="shared" si="0"/>
        <v>18000</v>
      </c>
    </row>
    <row r="7" spans="2:6">
      <c r="B7" s="7" t="s">
        <v>204</v>
      </c>
      <c r="C7" s="7" t="s">
        <v>205</v>
      </c>
      <c r="D7" s="11">
        <v>1400</v>
      </c>
      <c r="E7" s="7">
        <v>20</v>
      </c>
      <c r="F7" s="11">
        <f t="shared" si="0"/>
        <v>28000</v>
      </c>
    </row>
    <row r="8" spans="2:6">
      <c r="B8" s="7" t="s">
        <v>206</v>
      </c>
      <c r="C8" s="7" t="s">
        <v>207</v>
      </c>
      <c r="D8" s="11">
        <v>1600</v>
      </c>
      <c r="E8" s="7">
        <v>25</v>
      </c>
      <c r="F8" s="11">
        <f t="shared" si="0"/>
        <v>40000</v>
      </c>
    </row>
    <row r="9" spans="2:6">
      <c r="B9" s="7" t="s">
        <v>208</v>
      </c>
      <c r="C9" s="7" t="s">
        <v>209</v>
      </c>
      <c r="D9" s="11">
        <v>1500</v>
      </c>
      <c r="E9" s="7">
        <v>30</v>
      </c>
      <c r="F9" s="11">
        <f t="shared" si="0"/>
        <v>45000</v>
      </c>
    </row>
    <row r="10" spans="2:6">
      <c r="B10" s="7" t="s">
        <v>210</v>
      </c>
      <c r="C10" s="7" t="s">
        <v>211</v>
      </c>
      <c r="D10" s="11">
        <v>1700</v>
      </c>
      <c r="E10" s="7">
        <v>15</v>
      </c>
      <c r="F10" s="11">
        <f t="shared" si="0"/>
        <v>25500</v>
      </c>
    </row>
    <row r="11" spans="2:6">
      <c r="B11" s="7" t="s">
        <v>212</v>
      </c>
      <c r="C11" s="7" t="s">
        <v>213</v>
      </c>
      <c r="D11" s="11">
        <v>1900</v>
      </c>
      <c r="E11" s="7">
        <v>20</v>
      </c>
      <c r="F11" s="11">
        <f t="shared" si="0"/>
        <v>38000</v>
      </c>
    </row>
  </sheetData>
  <mergeCells count="1">
    <mergeCell ref="B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테두리">
                <anchor moveWithCells="1" sizeWithCells="1">
                  <from>
                    <xdr:col>4</xdr:col>
                    <xdr:colOff>28575</xdr:colOff>
                    <xdr:row>12</xdr:row>
                    <xdr:rowOff>28575</xdr:rowOff>
                  </from>
                  <to>
                    <xdr:col>4</xdr:col>
                    <xdr:colOff>666750</xdr:colOff>
                    <xdr:row>13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1:H6"/>
  <sheetViews>
    <sheetView workbookViewId="0">
      <selection activeCell="G26" sqref="G26"/>
    </sheetView>
  </sheetViews>
  <sheetFormatPr defaultRowHeight="16.5"/>
  <cols>
    <col min="1" max="1" width="2.625" customWidth="1"/>
  </cols>
  <sheetData>
    <row r="1" spans="2:8" ht="20.25">
      <c r="B1" s="21" t="s">
        <v>214</v>
      </c>
      <c r="C1" s="21"/>
      <c r="D1" s="21"/>
      <c r="E1" s="21"/>
      <c r="F1" s="21"/>
      <c r="G1" s="21"/>
      <c r="H1" s="21"/>
    </row>
    <row r="3" spans="2:8">
      <c r="B3" s="7" t="s">
        <v>215</v>
      </c>
      <c r="C3" s="7" t="s">
        <v>216</v>
      </c>
      <c r="D3" s="7" t="s">
        <v>217</v>
      </c>
      <c r="E3" s="7" t="s">
        <v>218</v>
      </c>
      <c r="F3" s="7" t="s">
        <v>219</v>
      </c>
      <c r="G3" s="7" t="s">
        <v>220</v>
      </c>
      <c r="H3" s="7" t="s">
        <v>221</v>
      </c>
    </row>
    <row r="4" spans="2:8">
      <c r="B4" s="7" t="s">
        <v>222</v>
      </c>
      <c r="C4" s="7">
        <v>87</v>
      </c>
      <c r="D4" s="7">
        <v>129</v>
      </c>
      <c r="E4" s="7">
        <v>137</v>
      </c>
      <c r="F4" s="7">
        <v>118</v>
      </c>
      <c r="G4" s="7">
        <v>45</v>
      </c>
      <c r="H4" s="7">
        <v>38</v>
      </c>
    </row>
    <row r="5" spans="2:8">
      <c r="B5" s="7" t="s">
        <v>223</v>
      </c>
      <c r="C5" s="7">
        <v>89</v>
      </c>
      <c r="D5" s="7">
        <v>128</v>
      </c>
      <c r="E5" s="7">
        <v>145</v>
      </c>
      <c r="F5" s="7">
        <v>127</v>
      </c>
      <c r="G5" s="7">
        <v>38</v>
      </c>
      <c r="H5" s="7">
        <v>42</v>
      </c>
    </row>
    <row r="6" spans="2:8">
      <c r="B6" s="7" t="s">
        <v>224</v>
      </c>
      <c r="C6" s="7">
        <v>75</v>
      </c>
      <c r="D6" s="7">
        <v>115</v>
      </c>
      <c r="E6" s="7">
        <v>132</v>
      </c>
      <c r="F6" s="7">
        <v>109</v>
      </c>
      <c r="G6" s="7">
        <v>43</v>
      </c>
      <c r="H6" s="7">
        <v>48</v>
      </c>
    </row>
  </sheetData>
  <mergeCells count="1">
    <mergeCell ref="B1:H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3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상품코드</vt:lpstr>
      <vt:lpstr>총구매금액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준원 한</cp:lastModifiedBy>
  <dcterms:created xsi:type="dcterms:W3CDTF">2023-04-27T08:01:32Z</dcterms:created>
  <dcterms:modified xsi:type="dcterms:W3CDTF">2024-08-28T10:35:21Z</dcterms:modified>
</cp:coreProperties>
</file>