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기본서_컴활1급실기\01 엑셀\03 기본모의고사\"/>
    </mc:Choice>
  </mc:AlternateContent>
  <xr:revisionPtr revIDLastSave="0" documentId="13_ncr:1_{0B1B64D1-D0E7-4A1C-BF34-B66272F9B1B5}" xr6:coauthVersionLast="47" xr6:coauthVersionMax="47" xr10:uidLastSave="{00000000-0000-0000-0000-000000000000}"/>
  <bookViews>
    <workbookView xWindow="-108" yWindow="-108" windowWidth="23256" windowHeight="12456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" i="2" l="1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7" i="2"/>
  <c r="I29" i="2"/>
  <c r="E4" i="2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/>
  <c r="E12" i="2" a="1"/>
  <c r="E12" i="2" s="1"/>
  <c r="E3" i="2" a="1"/>
  <c r="E3" i="2" s="1"/>
  <c r="A26" i="1"/>
  <c r="K16" i="2" a="1"/>
  <c r="K16" i="2" s="1"/>
  <c r="B31" i="2" a="1"/>
  <c r="B31" i="2" s="1"/>
  <c r="B32" i="2" a="1"/>
  <c r="B32" i="2" s="1"/>
  <c r="B33" i="2" a="1"/>
  <c r="B33" i="2" s="1"/>
  <c r="B30" i="2" a="1"/>
  <c r="B30" i="2" s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G18" i="2" a="1"/>
  <c r="G22" i="2" a="1"/>
  <c r="G19" i="2" a="1"/>
  <c r="G23" i="2" a="1"/>
  <c r="G21" i="2" a="1"/>
  <c r="G17" i="2" a="1"/>
  <c r="G20" i="2" a="1"/>
  <c r="G24" i="2" a="1"/>
  <c r="G25" i="2" a="1"/>
  <c r="G16" i="2" a="1"/>
  <c r="K20" i="2" l="1"/>
  <c r="K19" i="2"/>
  <c r="K18" i="2"/>
  <c r="K17" i="2"/>
  <c r="G25" i="2"/>
  <c r="G24" i="2"/>
  <c r="G20" i="2"/>
  <c r="G17" i="2"/>
  <c r="G21" i="2"/>
  <c r="G23" i="2"/>
  <c r="G19" i="2"/>
  <c r="G22" i="2"/>
  <c r="G18" i="2"/>
  <c r="G16" i="2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04F2028-CC46-41A5-8A98-EA5548791214}" name="MS Access Database_Query" type="1" refreshedVersion="8" background="1">
    <dbPr connection="DSN=MS Access Database;DBQ=C:\Users\user\Desktop\2026기본서_컴활1급실기\01 엑셀\03 기본모의고사\통화요금.accdb;DefaultDir=C:\Users\user\Desktop\2026기본서_컴활1급실기\01 엑셀\03 기본모의고사;DriverId=25;FIL=MS Access;MaxBufferSize=2048;PageTimeout=5;" command="SELECT 통화시간별요금.순번, 통화시간별요금.고객코드, 통화시간별요금.`통화시간(초)`, 통화시간별요금.`요금(원)`_x000d__x000a_FROM 통화시간별요금 통화시간별요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<sst xmlns="http://schemas.openxmlformats.org/spreadsheetml/2006/main" count="296" uniqueCount="166">
  <si>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</si>
  <si>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</si>
  <si>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</si>
  <si>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</si>
  <si>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</si>
  <si>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</si>
  <si>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</si>
  <si>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</si>
  <si>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</si>
  <si>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</si>
  <si>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</si>
  <si>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</si>
  <si>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</si>
  <si>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</si>
  <si>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</si>
  <si>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</si>
  <si>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</si>
  <si>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</si>
  <si>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</si>
  <si>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</si>
  <si>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</si>
  <si>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</si>
  <si>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</si>
  <si>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</si>
  <si>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</si>
  <si>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</si>
  <si>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</si>
  <si>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</si>
  <si>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</si>
  <si>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</si>
  <si>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</si>
  <si>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</si>
  <si>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</si>
  <si>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</si>
  <si>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</si>
  <si>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</si>
  <si>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</si>
  <si>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</si>
  <si>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</si>
  <si>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</si>
  <si>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</si>
  <si>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</si>
  <si>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</si>
  <si>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</si>
  <si>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</si>
  <si>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</si>
  <si>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</si>
  <si>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</si>
  <si>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</si>
  <si>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</si>
  <si>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</si>
  <si>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</si>
  <si>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</si>
  <si>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</si>
  <si>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</si>
  <si>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</si>
  <si>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</si>
  <si>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</si>
  <si>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</si>
  <si>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</si>
  <si>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</si>
  <si>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</si>
  <si>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</si>
  <si>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</si>
  <si>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</si>
  <si>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</si>
  <si>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</si>
  <si>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</si>
  <si>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</si>
  <si>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</si>
  <si>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</si>
  <si>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</si>
  <si>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</si>
  <si>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</si>
  <si>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</si>
  <si>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</si>
  <si>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</si>
  <si>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</si>
  <si>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</si>
  <si>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</si>
  <si>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</si>
  <si>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</si>
  <si>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</si>
  <si>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</si>
  <si>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</si>
  <si>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</si>
  <si>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</si>
  <si>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</si>
  <si>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</si>
  <si>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</si>
  <si>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</si>
  <si>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</si>
  <si>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</si>
  <si>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</si>
  <si>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</si>
  <si>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</si>
  <si>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</si>
  <si>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</si>
  <si>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</si>
  <si>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</si>
  <si>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</si>
  <si>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</si>
  <si>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</si>
  <si>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</si>
  <si>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</si>
  <si>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</si>
  <si>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</si>
  <si>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</si>
  <si>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</si>
  <si>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</si>
  <si>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</si>
  <si>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</si>
  <si>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</si>
  <si>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</si>
  <si>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</si>
  <si>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</si>
  <si>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</si>
  <si>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</si>
  <si>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</si>
  <si>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</si>
  <si>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</si>
  <si>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</si>
  <si>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</si>
  <si>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</si>
  <si>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</si>
  <si>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</si>
  <si>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</si>
  <si>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</si>
  <si>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</si>
  <si>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</si>
  <si>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</si>
  <si>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</si>
  <si>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</si>
  <si>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</si>
  <si>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</si>
  <si>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</si>
  <si>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</si>
  <si>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</si>
  <si>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</si>
  <si>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</si>
  <si>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</si>
  <si>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</si>
  <si>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</si>
  <si>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</si>
  <si>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</si>
  <si>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</si>
  <si>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</si>
  <si>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</si>
  <si>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</si>
  <si>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순번</t>
  </si>
  <si>
    <t>고객코드</t>
  </si>
  <si>
    <t>(모두)</t>
  </si>
  <si>
    <t>총합계</t>
  </si>
  <si>
    <t>1-5</t>
  </si>
  <si>
    <t>6-10</t>
  </si>
  <si>
    <t>11-15</t>
  </si>
  <si>
    <t>16-20</t>
  </si>
  <si>
    <t>21-25</t>
  </si>
  <si>
    <t>26-30</t>
  </si>
  <si>
    <t>최소 : 요금(원)</t>
  </si>
  <si>
    <t>최소 : 통화시간(초)</t>
  </si>
  <si>
    <t>국어</t>
    <phoneticPr fontId="1" type="noConversion"/>
  </si>
  <si>
    <t>수학</t>
    <phoneticPr fontId="1" type="noConversion"/>
  </si>
  <si>
    <t>총점</t>
    <phoneticPr fontId="1" type="noConversion"/>
  </si>
  <si>
    <t>&gt;=90</t>
    <phoneticPr fontId="1" type="noConversion"/>
  </si>
  <si>
    <t>&gt;=238.2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</si>
</sst>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1" formatCode="[&gt;=80]#.0&quot;(잘함)&quot;;[&gt;=60]#.0&quot;(보통)&quot;;#.0&quot;(노력요함)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8" fillId="0" borderId="1" xfId="3" applyFont="1" applyBorder="1" applyAlignment="1">
      <alignment horizontal="center"/>
    </xf>
    <xf numFmtId="0" fontId="5" fillId="0" borderId="1" xfId="2" applyFont="1" applyBorder="1"/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4"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'기타작업-1'!$E$3:$E$9</c:f>
              <c:numCache>
                <c:formatCode>0</c:formatCode>
                <c:ptCount val="7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  <c:pt idx="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3F-4A92-8127-06CBD72409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'기타작업-1'!$C$3:$C$9</c:f>
              <c:numCache>
                <c:formatCode>General</c:formatCode>
                <c:ptCount val="7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  <c:pt idx="6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'기타작업-1'!$D$3:$D$9</c:f>
              <c:numCache>
                <c:formatCode>General</c:formatCode>
                <c:ptCount val="7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  <c:pt idx="6">
                  <c:v>79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10</xdr:col>
          <xdr:colOff>0</xdr:colOff>
          <xdr:row>6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335280</xdr:colOff>
          <xdr:row>0</xdr:row>
          <xdr:rowOff>83820</xdr:rowOff>
        </xdr:from>
        <xdr:to>
          <xdr:col>4</xdr:col>
          <xdr:colOff>647700</xdr:colOff>
          <xdr:row>1</xdr:row>
          <xdr:rowOff>106680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213.709402083332" backgroundQuery="1" createdVersion="8" refreshedVersion="8" minRefreshableVersion="3" recordCount="30" xr:uid="{6ACF871D-BFF0-421E-B69A-800A91A1C48A}">
  <cacheSource type="external" connectionId="1"/>
  <cacheFields count="4">
    <cacheField name="순번" numFmtId="0" sqlType="4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고객코드" numFmtId="0" sqlType="-9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 sqlType="4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(원)" numFmtId="0" sqlType="4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5"/>
    <x v="5"/>
    <x v="5"/>
  </r>
  <r>
    <x v="6"/>
    <x v="4"/>
    <x v="6"/>
    <x v="6"/>
  </r>
  <r>
    <x v="7"/>
    <x v="6"/>
    <x v="7"/>
    <x v="7"/>
  </r>
  <r>
    <x v="8"/>
    <x v="7"/>
    <x v="8"/>
    <x v="8"/>
  </r>
  <r>
    <x v="9"/>
    <x v="8"/>
    <x v="9"/>
    <x v="9"/>
  </r>
  <r>
    <x v="10"/>
    <x v="7"/>
    <x v="10"/>
    <x v="10"/>
  </r>
  <r>
    <x v="11"/>
    <x v="2"/>
    <x v="11"/>
    <x v="11"/>
  </r>
  <r>
    <x v="12"/>
    <x v="9"/>
    <x v="12"/>
    <x v="12"/>
  </r>
  <r>
    <x v="13"/>
    <x v="10"/>
    <x v="13"/>
    <x v="13"/>
  </r>
  <r>
    <x v="14"/>
    <x v="2"/>
    <x v="14"/>
    <x v="14"/>
  </r>
  <r>
    <x v="15"/>
    <x v="11"/>
    <x v="15"/>
    <x v="15"/>
  </r>
  <r>
    <x v="16"/>
    <x v="12"/>
    <x v="16"/>
    <x v="16"/>
  </r>
  <r>
    <x v="17"/>
    <x v="13"/>
    <x v="17"/>
    <x v="17"/>
  </r>
  <r>
    <x v="18"/>
    <x v="14"/>
    <x v="18"/>
    <x v="18"/>
  </r>
  <r>
    <x v="19"/>
    <x v="15"/>
    <x v="19"/>
    <x v="19"/>
  </r>
  <r>
    <x v="20"/>
    <x v="2"/>
    <x v="20"/>
    <x v="20"/>
  </r>
  <r>
    <x v="21"/>
    <x v="16"/>
    <x v="21"/>
    <x v="21"/>
  </r>
  <r>
    <x v="22"/>
    <x v="17"/>
    <x v="22"/>
    <x v="22"/>
  </r>
  <r>
    <x v="23"/>
    <x v="3"/>
    <x v="23"/>
    <x v="23"/>
  </r>
  <r>
    <x v="24"/>
    <x v="18"/>
    <x v="24"/>
    <x v="24"/>
  </r>
  <r>
    <x v="25"/>
    <x v="3"/>
    <x v="25"/>
    <x v="25"/>
  </r>
  <r>
    <x v="26"/>
    <x v="19"/>
    <x v="26"/>
    <x v="26"/>
  </r>
  <r>
    <x v="27"/>
    <x v="7"/>
    <x v="27"/>
    <x v="27"/>
  </r>
  <r>
    <x v="28"/>
    <x v="20"/>
    <x v="28"/>
    <x v="28"/>
  </r>
  <r>
    <x v="29"/>
    <x v="11"/>
    <x v="29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175E4B-B506-4CCF-A951-8262642C6A75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4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통화시간(초)" fld="2" subtotal="min" baseField="0" baseItem="1"/>
    <dataField name="최소 : 요금(원)" fld="3" subtotal="min" baseField="0" baseItem="2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40"/>
  <sheetViews>
    <sheetView topLeftCell="A26" workbookViewId="0">
      <selection activeCell="D11" sqref="D11"/>
    </sheetView>
  </sheetViews>
  <sheetFormatPr defaultRowHeight="17.399999999999999"/>
  <cols>
    <col min="1" max="1" width="11.19921875" customWidth="1"/>
    <col min="2" max="2" width="5.59765625" customWidth="1"/>
    <col min="3" max="3" width="13.19921875" bestFit="1" customWidth="1"/>
    <col min="4" max="4" width="7.59765625" customWidth="1"/>
    <col min="5" max="5" width="7.5" customWidth="1"/>
    <col min="6" max="6" width="9.5" customWidth="1"/>
    <col min="7" max="7" width="5.69921875" customWidth="1"/>
    <col min="8" max="8" width="9.19921875" bestFit="1" customWidth="1"/>
    <col min="9" max="9" width="5.59765625" customWidth="1"/>
  </cols>
  <sheetData>
    <row r="2" spans="1:9" ht="21">
      <c r="A2" s="33" t="s">
        <v>0</v>
      </c>
      <c r="B2" s="33"/>
      <c r="C2" s="33"/>
      <c r="D2" s="33"/>
      <c r="E2" s="33"/>
      <c r="F2" s="33"/>
      <c r="G2" s="33"/>
      <c r="H2" s="33"/>
      <c r="I2" s="33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6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4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3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4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3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5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4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4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3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4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3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3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5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4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5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4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4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4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4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24" t="s">
        <v>148</v>
      </c>
    </row>
    <row r="26" spans="1:9">
      <c r="A26" t="b">
        <f>OR(G5&gt;=LARGE($G$5:$G$23,3),G5&lt;=SMALL($G$5:$G$23,3))</f>
        <v>1</v>
      </c>
    </row>
    <row r="28" spans="1:9">
      <c r="A28" s="1" t="s">
        <v>1</v>
      </c>
      <c r="B28" s="1" t="s">
        <v>2</v>
      </c>
      <c r="C28" s="1" t="s">
        <v>7</v>
      </c>
      <c r="D28" s="1" t="s">
        <v>8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  <row r="36" spans="1:4">
      <c r="A36" s="1"/>
      <c r="B36" s="1"/>
      <c r="C36" s="1"/>
      <c r="D36" s="3"/>
    </row>
    <row r="37" spans="1:4">
      <c r="A37" s="1"/>
      <c r="B37" s="1"/>
      <c r="C37" s="1"/>
      <c r="D37" s="3"/>
    </row>
    <row r="38" spans="1:4">
      <c r="A38" s="1"/>
      <c r="B38" s="1"/>
      <c r="C38" s="1"/>
      <c r="D38" s="3"/>
    </row>
    <row r="39" spans="1:4">
      <c r="A39" s="1"/>
      <c r="B39" s="1"/>
      <c r="C39" s="1"/>
      <c r="D39" s="3"/>
    </row>
    <row r="40" spans="1:4">
      <c r="A40" s="1"/>
      <c r="B40" s="1"/>
      <c r="C40" s="1"/>
      <c r="D40" s="3"/>
    </row>
  </sheetData>
  <mergeCells count="1">
    <mergeCell ref="A2:I2"/>
  </mergeCells>
  <phoneticPr fontId="1" type="noConversion"/>
  <conditionalFormatting sqref="A5:I23">
    <cfRule type="expression" dxfId="3" priority="1">
      <formula>(YEAR($C6)=2020)+(YEAR($C6)=2021)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abSelected="1" topLeftCell="A31" workbookViewId="0">
      <selection activeCell="K39" sqref="K39"/>
    </sheetView>
  </sheetViews>
  <sheetFormatPr defaultRowHeight="17.399999999999999"/>
  <cols>
    <col min="1" max="1" width="10.19921875" customWidth="1"/>
    <col min="2" max="2" width="9.19921875" customWidth="1"/>
    <col min="3" max="3" width="10.3984375" customWidth="1"/>
    <col min="4" max="4" width="6.8984375" customWidth="1"/>
    <col min="5" max="5" width="13.19921875" customWidth="1"/>
    <col min="6" max="6" width="11.8984375" customWidth="1"/>
    <col min="7" max="7" width="11.3984375" customWidth="1"/>
    <col min="8" max="8" width="8.59765625" customWidth="1"/>
    <col min="9" max="9" width="11.3984375" customWidth="1"/>
    <col min="10" max="10" width="11.69921875" customWidth="1"/>
    <col min="11" max="11" width="9.097656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D3*_xlfn.SWITCH(LEFT(B3,2),"MW",30,"MI",120,"MD",70,"KB",35)*(1-(_xlfn.SWITCH(LEFT(B3,2),"MW",0.02,"MI",0.05,"MD",0.04,"KB",0.03)+IF(D3&gt;=200,1%,0%)))</f>
        <v>5965.5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cm="1">
        <f t="array" ref="E4">D4*_xlfn.SWITCH(LEFT(B4,2),"MW",30,"MI",120,"MD",70,"KB",35)*(1-(_xlfn.SWITCH(LEFT(B4,2),"MW",0.02,"MI",0.05,"MD",0.04,"KB",0.03)+IF(D4&gt;=200,1%,0%)))</f>
        <v>11400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cm="1">
        <f t="array" ref="E5">D5*_xlfn.SWITCH(LEFT(B5,2),"MW",30,"MI",120,"MD",70,"KB",35)*(1-(_xlfn.SWITCH(LEFT(B5,2),"MW",0.02,"MI",0.05,"MD",0.04,"KB",0.03)+IF(D5&gt;=200,1%,0%)))</f>
        <v>17100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cm="1">
        <f t="array" ref="E6">D6*_xlfn.SWITCH(LEFT(B6,2),"MW",30,"MI",120,"MD",70,"KB",35)*(1-(_xlfn.SWITCH(LEFT(B6,2),"MW",0.02,"MI",0.05,"MD",0.04,"KB",0.03)+IF(D6&gt;=200,1%,0%)))</f>
        <v>7056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cm="1">
        <f t="array" ref="E7">D7*_xlfn.SWITCH(LEFT(B7,2),"MW",30,"MI",120,"MD",70,"KB",35)*(1-(_xlfn.SWITCH(LEFT(B7,2),"MW",0.02,"MI",0.05,"MD",0.04,"KB",0.03)+IF(D7&gt;=200,1%,0%)))</f>
        <v>2940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D8*_xlfn.SWITCH(LEFT(B8,2),"MW",30,"MI",120,"MD",70,"KB",35)*(1-(_xlfn.SWITCH(LEFT(B8,2),"MW",0.02,"MI",0.05,"MD",0.04,"KB",0.03)+IF(D8&gt;=200,1%,0%)))</f>
        <v>5820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cm="1">
        <f t="array" ref="E9">D9*_xlfn.SWITCH(LEFT(B9,2),"MW",30,"MI",120,"MD",70,"KB",35)*(1-(_xlfn.SWITCH(LEFT(B9,2),"MW",0.02,"MI",0.05,"MD",0.04,"KB",0.03)+IF(D9&gt;=200,1%,0%)))</f>
        <v>11424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cm="1">
        <f t="array" ref="E10">D10*_xlfn.SWITCH(LEFT(B10,2),"MW",30,"MI",120,"MD",70,"KB",35)*(1-(_xlfn.SWITCH(LEFT(B10,2),"MW",0.02,"MI",0.05,"MD",0.04,"KB",0.03)+IF(D10&gt;=200,1%,0%)))</f>
        <v>5092.5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D11*_xlfn.SWITCH(LEFT(B11,2),"MW",30,"MI",120,"MD",70,"KB",35)*(1-(_xlfn.SWITCH(LEFT(B11,2),"MW",0.02,"MI",0.05,"MD",0.04,"KB",0.03)+IF(D11&gt;=200,1%,0%)))</f>
        <v>7392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cm="1">
        <f t="array" ref="E12">D12*_xlfn.SWITCH(LEFT(B12,2),"MW",30,"MI",120,"MD",70,"KB",35)*(1-(_xlfn.SWITCH(LEFT(B12,2),"MW",0.02,"MI",0.05,"MD",0.04,"KB",0.03)+IF(D12&gt;=200,1%,0%)))</f>
        <v>3234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9" t="s">
        <v>63</v>
      </c>
      <c r="J15" s="30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>
        <f t="array" ref="K16:K20">FREQUENCY(F16:F25,I17:I20)</f>
        <v>1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 t="s">
        <v>161</v>
      </c>
      <c r="J22" s="7" t="s">
        <v>162</v>
      </c>
      <c r="K22" s="7" t="s">
        <v>163</v>
      </c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 t="s">
        <v>164</v>
      </c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 t="s">
        <v>164</v>
      </c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 t="s">
        <v>165</v>
      </c>
    </row>
    <row r="27" spans="1:11">
      <c r="I27" t="s">
        <v>75</v>
      </c>
    </row>
    <row r="28" spans="1:11">
      <c r="A28" t="s">
        <v>147</v>
      </c>
      <c r="I28" s="8" t="s">
        <v>76</v>
      </c>
      <c r="J28" s="9"/>
    </row>
    <row r="29" spans="1:11">
      <c r="A29" s="1" t="s">
        <v>77</v>
      </c>
      <c r="B29" s="5" t="s">
        <v>78</v>
      </c>
      <c r="I29" s="31">
        <f>DAVERAGE(A15:G25,D15,I22:K25)</f>
        <v>87.8</v>
      </c>
      <c r="J29" s="32"/>
    </row>
    <row r="30" spans="1:11">
      <c r="A30" s="6" t="s">
        <v>79</v>
      </c>
      <c r="B30" s="1">
        <f t="array" ref="B30">MAX((YEAR($F$37:$F$56)&gt;=2018)*(A30=$C$37:$C$56)*($D$37:$D$56))</f>
        <v>135</v>
      </c>
    </row>
    <row r="31" spans="1:11">
      <c r="A31" s="6" t="s">
        <v>80</v>
      </c>
      <c r="B31" s="1">
        <f t="array" ref="B31">MAX((YEAR($F$37:$F$56)&gt;=2018)*(A31=$C$37:$C$56)*($D$37:$D$56))</f>
        <v>90</v>
      </c>
    </row>
    <row r="32" spans="1:11">
      <c r="A32" s="6" t="s">
        <v>81</v>
      </c>
      <c r="B32" s="1">
        <f t="array" ref="B32">MAX((YEAR($F$37:$F$56)&gt;=2018)*(A32=$C$37:$C$56)*($D$37:$D$56))</f>
        <v>160</v>
      </c>
    </row>
    <row r="33" spans="1:9">
      <c r="A33" s="6" t="s">
        <v>82</v>
      </c>
      <c r="B33" s="1">
        <f t="array" ref="B33">MAX((YEAR($F$37:$F$56)&gt;=2018)*(A33=$C$37:$C$56)*($D$37:$D$56))</f>
        <v>66</v>
      </c>
    </row>
    <row r="35" spans="1:9">
      <c r="A35" t="s">
        <v>83</v>
      </c>
    </row>
    <row r="36" spans="1:9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2" t="str">
        <f>TEXT(QUOTIENT(_xlfn.DAYS(G37,F37),30),"#개월")</f>
        <v>36개월</v>
      </c>
      <c r="I37" s="23" t="str">
        <f>IF(LEFT(B37,1)="Y","예술빌딩("&amp;COUNTIF($B$37:B37,"Y*")&amp;")",IF(LEFT(B37,1)="W","월드빌딩("&amp;COUNTIF($B$37:B37,"W*")&amp;")","그외("&amp;COUNTIF($B$37:B37,"&lt;&gt;Y*")-COUNTIF($B$37:B37,"W*")&amp;")"))</f>
        <v>그외(1)</v>
      </c>
    </row>
    <row r="38" spans="1:9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2" t="str">
        <f t="shared" ref="H38:H56" si="1">TEXT(QUOTIENT(_xlfn.DAYS(G38,F38),30),"#개월")</f>
        <v>73개월</v>
      </c>
      <c r="I38" s="23" t="str">
        <f>IF(LEFT(B38,1)="Y","예술빌딩("&amp;COUNTIF($B$37:B38,"Y*")&amp;")",IF(LEFT(B38,1)="W","월드빌딩("&amp;COUNTIF($B$37:B38,"W*")&amp;")","그외("&amp;COUNTIF($B$37:B38,"&lt;&gt;Y*")-COUNTIF($B$37:B38,"W*")&amp;")"))</f>
        <v>그외(2)</v>
      </c>
    </row>
    <row r="39" spans="1:9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2" t="str">
        <f t="shared" si="1"/>
        <v>74개월</v>
      </c>
      <c r="I39" s="23" t="str">
        <f>IF(LEFT(B39,1)="Y","예술빌딩("&amp;COUNTIF($B$37:B39,"Y*")&amp;")",IF(LEFT(B39,1)="W","월드빌딩("&amp;COUNTIF($B$37:B39,"W*")&amp;")","그외("&amp;COUNTIF($B$37:B39,"&lt;&gt;Y*")-COUNTIF($B$37:B39,"W*")&amp;")"))</f>
        <v>예술빌딩(1)</v>
      </c>
    </row>
    <row r="40" spans="1:9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2" t="str">
        <f t="shared" si="1"/>
        <v>60개월</v>
      </c>
      <c r="I40" s="23" t="str">
        <f>IF(LEFT(B40,1)="Y","예술빌딩("&amp;COUNTIF($B$37:B40,"Y*")&amp;")",IF(LEFT(B40,1)="W","월드빌딩("&amp;COUNTIF($B$37:B40,"W*")&amp;")","그외("&amp;COUNTIF($B$37:B40,"&lt;&gt;Y*")-COUNTIF($B$37:B40,"W*")&amp;")"))</f>
        <v>예술빌딩(2)</v>
      </c>
    </row>
    <row r="41" spans="1:9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2" t="str">
        <f t="shared" si="1"/>
        <v>36개월</v>
      </c>
      <c r="I41" s="23" t="str">
        <f>IF(LEFT(B41,1)="Y","예술빌딩("&amp;COUNTIF($B$37:B41,"Y*")&amp;")",IF(LEFT(B41,1)="W","월드빌딩("&amp;COUNTIF($B$37:B41,"W*")&amp;")","그외("&amp;COUNTIF($B$37:B41,"&lt;&gt;Y*")-COUNTIF($B$37:B41,"W*")&amp;")"))</f>
        <v>그외(3)</v>
      </c>
    </row>
    <row r="42" spans="1:9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2" t="str">
        <f t="shared" si="1"/>
        <v>12개월</v>
      </c>
      <c r="I42" s="23" t="str">
        <f>IF(LEFT(B42,1)="Y","예술빌딩("&amp;COUNTIF($B$37:B42,"Y*")&amp;")",IF(LEFT(B42,1)="W","월드빌딩("&amp;COUNTIF($B$37:B42,"W*")&amp;")","그외("&amp;COUNTIF($B$37:B42,"&lt;&gt;Y*")-COUNTIF($B$37:B42,"W*")&amp;")"))</f>
        <v>그외(4)</v>
      </c>
    </row>
    <row r="43" spans="1:9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2" t="str">
        <f t="shared" si="1"/>
        <v>61개월</v>
      </c>
      <c r="I43" s="23" t="str">
        <f>IF(LEFT(B43,1)="Y","예술빌딩("&amp;COUNTIF($B$37:B43,"Y*")&amp;")",IF(LEFT(B43,1)="W","월드빌딩("&amp;COUNTIF($B$37:B43,"W*")&amp;")","그외("&amp;COUNTIF($B$37:B43,"&lt;&gt;Y*")-COUNTIF($B$37:B43,"W*")&amp;")"))</f>
        <v>예술빌딩(3)</v>
      </c>
    </row>
    <row r="44" spans="1:9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2" t="str">
        <f t="shared" si="1"/>
        <v>36개월</v>
      </c>
      <c r="I44" s="23" t="str">
        <f>IF(LEFT(B44,1)="Y","예술빌딩("&amp;COUNTIF($B$37:B44,"Y*")&amp;")",IF(LEFT(B44,1)="W","월드빌딩("&amp;COUNTIF($B$37:B44,"W*")&amp;")","그외("&amp;COUNTIF($B$37:B44,"&lt;&gt;Y*")-COUNTIF($B$37:B44,"W*")&amp;")"))</f>
        <v>예술빌딩(4)</v>
      </c>
    </row>
    <row r="45" spans="1:9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2" t="str">
        <f t="shared" si="1"/>
        <v>60개월</v>
      </c>
      <c r="I45" s="23" t="str">
        <f>IF(LEFT(B45,1)="Y","예술빌딩("&amp;COUNTIF($B$37:B45,"Y*")&amp;")",IF(LEFT(B45,1)="W","월드빌딩("&amp;COUNTIF($B$37:B45,"W*")&amp;")","그외("&amp;COUNTIF($B$37:B45,"&lt;&gt;Y*")-COUNTIF($B$37:B45,"W*")&amp;")"))</f>
        <v>예술빌딩(5)</v>
      </c>
    </row>
    <row r="46" spans="1:9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2" t="str">
        <f t="shared" si="1"/>
        <v>48개월</v>
      </c>
      <c r="I46" s="23" t="str">
        <f>IF(LEFT(B46,1)="Y","예술빌딩("&amp;COUNTIF($B$37:B46,"Y*")&amp;")",IF(LEFT(B46,1)="W","월드빌딩("&amp;COUNTIF($B$37:B46,"W*")&amp;")","그외("&amp;COUNTIF($B$37:B46,"&lt;&gt;Y*")-COUNTIF($B$37:B46,"W*")&amp;")"))</f>
        <v>월드빌딩(1)</v>
      </c>
    </row>
    <row r="47" spans="1:9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2" t="str">
        <f t="shared" si="1"/>
        <v>-24개월</v>
      </c>
      <c r="I47" s="23" t="str">
        <f>IF(LEFT(B47,1)="Y","예술빌딩("&amp;COUNTIF($B$37:B47,"Y*")&amp;")",IF(LEFT(B47,1)="W","월드빌딩("&amp;COUNTIF($B$37:B47,"W*")&amp;")","그외("&amp;COUNTIF($B$37:B47,"&lt;&gt;Y*")-COUNTIF($B$37:B47,"W*")&amp;")"))</f>
        <v>그외(5)</v>
      </c>
    </row>
    <row r="48" spans="1:9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2" t="str">
        <f t="shared" si="1"/>
        <v>36개월</v>
      </c>
      <c r="I48" s="23" t="str">
        <f>IF(LEFT(B48,1)="Y","예술빌딩("&amp;COUNTIF($B$37:B48,"Y*")&amp;")",IF(LEFT(B48,1)="W","월드빌딩("&amp;COUNTIF($B$37:B48,"W*")&amp;")","그외("&amp;COUNTIF($B$37:B48,"&lt;&gt;Y*")-COUNTIF($B$37:B48,"W*")&amp;")"))</f>
        <v>월드빌딩(2)</v>
      </c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2" t="str">
        <f t="shared" si="1"/>
        <v>48개월</v>
      </c>
      <c r="I49" s="23" t="str">
        <f>IF(LEFT(B49,1)="Y","예술빌딩("&amp;COUNTIF($B$37:B49,"Y*")&amp;")",IF(LEFT(B49,1)="W","월드빌딩("&amp;COUNTIF($B$37:B49,"W*")&amp;")","그외("&amp;COUNTIF($B$37:B49,"&lt;&gt;Y*")-COUNTIF($B$37:B49,"W*")&amp;")"))</f>
        <v>월드빌딩(3)</v>
      </c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2" t="str">
        <f t="shared" si="1"/>
        <v>12개월</v>
      </c>
      <c r="I50" s="23" t="str">
        <f>IF(LEFT(B50,1)="Y","예술빌딩("&amp;COUNTIF($B$37:B50,"Y*")&amp;")",IF(LEFT(B50,1)="W","월드빌딩("&amp;COUNTIF($B$37:B50,"W*")&amp;")","그외("&amp;COUNTIF($B$37:B50,"&lt;&gt;Y*")-COUNTIF($B$37:B50,"W*")&amp;")"))</f>
        <v>월드빌딩(4)</v>
      </c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2" t="str">
        <f t="shared" si="1"/>
        <v>48개월</v>
      </c>
      <c r="I51" s="23" t="str">
        <f>IF(LEFT(B51,1)="Y","예술빌딩("&amp;COUNTIF($B$37:B51,"Y*")&amp;")",IF(LEFT(B51,1)="W","월드빌딩("&amp;COUNTIF($B$37:B51,"W*")&amp;")","그외("&amp;COUNTIF($B$37:B51,"&lt;&gt;Y*")-COUNTIF($B$37:B51,"W*")&amp;")"))</f>
        <v>월드빌딩(5)</v>
      </c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2" t="str">
        <f t="shared" si="1"/>
        <v>36개월</v>
      </c>
      <c r="I52" s="23" t="str">
        <f>IF(LEFT(B52,1)="Y","예술빌딩("&amp;COUNTIF($B$37:B52,"Y*")&amp;")",IF(LEFT(B52,1)="W","월드빌딩("&amp;COUNTIF($B$37:B52,"W*")&amp;")","그외("&amp;COUNTIF($B$37:B52,"&lt;&gt;Y*")-COUNTIF($B$37:B52,"W*")&amp;")"))</f>
        <v>그외(6)</v>
      </c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2" t="str">
        <f t="shared" si="1"/>
        <v>24개월</v>
      </c>
      <c r="I53" s="23" t="str">
        <f>IF(LEFT(B53,1)="Y","예술빌딩("&amp;COUNTIF($B$37:B53,"Y*")&amp;")",IF(LEFT(B53,1)="W","월드빌딩("&amp;COUNTIF($B$37:B53,"W*")&amp;")","그외("&amp;COUNTIF($B$37:B53,"&lt;&gt;Y*")-COUNTIF($B$37:B53,"W*")&amp;")"))</f>
        <v>그외(7)</v>
      </c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2" t="str">
        <f t="shared" si="1"/>
        <v>36개월</v>
      </c>
      <c r="I54" s="23" t="str">
        <f>IF(LEFT(B54,1)="Y","예술빌딩("&amp;COUNTIF($B$37:B54,"Y*")&amp;")",IF(LEFT(B54,1)="W","월드빌딩("&amp;COUNTIF($B$37:B54,"W*")&amp;")","그외("&amp;COUNTIF($B$37:B54,"&lt;&gt;Y*")-COUNTIF($B$37:B54,"W*")&amp;")"))</f>
        <v>월드빌딩(6)</v>
      </c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2" t="str">
        <f t="shared" si="1"/>
        <v>48개월</v>
      </c>
      <c r="I55" s="23" t="str">
        <f>IF(LEFT(B55,1)="Y","예술빌딩("&amp;COUNTIF($B$37:B55,"Y*")&amp;")",IF(LEFT(B55,1)="W","월드빌딩("&amp;COUNTIF($B$37:B55,"W*")&amp;")","그외("&amp;COUNTIF($B$37:B55,"&lt;&gt;Y*")-COUNTIF($B$37:B55,"W*")&amp;")"))</f>
        <v>예술빌딩(6)</v>
      </c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2" t="str">
        <f t="shared" si="1"/>
        <v>60개월</v>
      </c>
      <c r="I56" s="23" t="str">
        <f>IF(LEFT(B56,1)="Y","예술빌딩("&amp;COUNTIF($B$37:B56,"Y*")&amp;")",IF(LEFT(B56,1)="W","월드빌딩("&amp;COUNTIF($B$37:B56,"W*")&amp;")","그외("&amp;COUNTIF($B$37:B56,"&lt;&gt;Y*")-COUNTIF($B$37:B56,"W*")&amp;")"))</f>
        <v>그외(8)</v>
      </c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C5" sqref="C5"/>
    </sheetView>
  </sheetViews>
  <sheetFormatPr defaultRowHeight="17.399999999999999"/>
  <cols>
    <col min="1" max="1" width="8.59765625" bestFit="1" customWidth="1"/>
    <col min="2" max="2" width="17.5" bestFit="1" customWidth="1"/>
    <col min="3" max="3" width="13.59765625" bestFit="1" customWidth="1"/>
    <col min="4" max="4" width="10" bestFit="1" customWidth="1"/>
  </cols>
  <sheetData>
    <row r="1" spans="1:3">
      <c r="A1" s="25" t="s">
        <v>150</v>
      </c>
      <c r="B1" t="s">
        <v>151</v>
      </c>
    </row>
    <row r="3" spans="1:3">
      <c r="A3" s="25" t="s">
        <v>149</v>
      </c>
      <c r="B3" t="s">
        <v>160</v>
      </c>
      <c r="C3" t="s">
        <v>159</v>
      </c>
    </row>
    <row r="4" spans="1:3">
      <c r="A4" t="s">
        <v>153</v>
      </c>
      <c r="B4">
        <v>478</v>
      </c>
      <c r="C4" s="26">
        <v>2390</v>
      </c>
    </row>
    <row r="5" spans="1:3">
      <c r="A5" t="s">
        <v>154</v>
      </c>
      <c r="B5">
        <v>168</v>
      </c>
      <c r="C5" s="26">
        <v>1848</v>
      </c>
    </row>
    <row r="6" spans="1:3">
      <c r="A6" t="s">
        <v>155</v>
      </c>
      <c r="B6">
        <v>142</v>
      </c>
      <c r="C6" s="26">
        <v>1140</v>
      </c>
    </row>
    <row r="7" spans="1:3">
      <c r="A7" t="s">
        <v>156</v>
      </c>
      <c r="B7">
        <v>77</v>
      </c>
      <c r="C7" s="26">
        <v>847</v>
      </c>
    </row>
    <row r="8" spans="1:3">
      <c r="A8" t="s">
        <v>157</v>
      </c>
      <c r="B8">
        <v>253</v>
      </c>
      <c r="C8" s="26">
        <v>2783</v>
      </c>
    </row>
    <row r="9" spans="1:3">
      <c r="A9" t="s">
        <v>158</v>
      </c>
      <c r="B9">
        <v>334</v>
      </c>
      <c r="C9" s="26">
        <v>2565</v>
      </c>
    </row>
    <row r="10" spans="1:3">
      <c r="A10" t="s">
        <v>152</v>
      </c>
      <c r="B10">
        <v>77</v>
      </c>
      <c r="C10" s="26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K12" sqref="K12"/>
    </sheetView>
  </sheetViews>
  <sheetFormatPr defaultRowHeight="17.399999999999999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34" t="s">
        <v>115</v>
      </c>
      <c r="B11" s="34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workbookViewId="0">
      <selection activeCell="J14" sqref="J14"/>
    </sheetView>
  </sheetViews>
  <sheetFormatPr defaultRowHeight="17.399999999999999"/>
  <cols>
    <col min="3" max="3" width="10.3984375" customWidth="1"/>
    <col min="4" max="4" width="12.8984375" customWidth="1"/>
    <col min="5" max="5" width="11.3984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>
      <selection activeCell="L7" sqref="L7"/>
    </sheetView>
  </sheetViews>
  <sheetFormatPr defaultRowHeight="17.399999999999999"/>
  <cols>
    <col min="1" max="1" width="8.59765625" customWidth="1"/>
    <col min="2" max="3" width="9" bestFit="1" customWidth="1"/>
    <col min="7" max="7" width="14" bestFit="1" customWidth="1"/>
    <col min="8" max="8" width="1.8984375" customWidth="1"/>
    <col min="9" max="9" width="7.89843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27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27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27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27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27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27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27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27">
        <v>54.6666666666667</v>
      </c>
    </row>
  </sheetData>
  <phoneticPr fontId="1" type="noConversion"/>
  <conditionalFormatting sqref="G3:G10">
    <cfRule type="top10" dxfId="2" priority="3" rank="3"/>
    <cfRule type="top10" dxfId="1" priority="2" rank="3"/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10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상위3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10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>
      <selection activeCell="H8" sqref="H8"/>
    </sheetView>
  </sheetViews>
  <sheetFormatPr defaultRowHeight="17.399999999999999"/>
  <cols>
    <col min="2" max="2" width="11.8984375" bestFit="1" customWidth="1"/>
    <col min="4" max="4" width="11.69921875" customWidth="1"/>
    <col min="5" max="5" width="9.3984375" bestFit="1" customWidth="1"/>
  </cols>
  <sheetData>
    <row r="1" spans="1:5" ht="24">
      <c r="A1" s="28" t="b">
        <v>0</v>
      </c>
    </row>
    <row r="2" spans="1:5" ht="18" thickBot="1">
      <c r="A2" t="s">
        <v>20</v>
      </c>
    </row>
    <row r="3" spans="1:5" ht="18" thickBot="1">
      <c r="A3" s="16" t="s">
        <v>132</v>
      </c>
      <c r="B3" s="17" t="s">
        <v>133</v>
      </c>
      <c r="C3" s="17" t="s">
        <v>134</v>
      </c>
      <c r="D3" s="17" t="s">
        <v>135</v>
      </c>
      <c r="E3" s="18" t="s">
        <v>136</v>
      </c>
    </row>
    <row r="4" spans="1:5">
      <c r="A4" s="19" t="s">
        <v>137</v>
      </c>
      <c r="B4" s="19" t="s">
        <v>138</v>
      </c>
      <c r="C4" s="20">
        <v>15000</v>
      </c>
      <c r="D4" s="21">
        <v>13</v>
      </c>
      <c r="E4" s="20">
        <f>C4+D4*12350</f>
        <v>175550</v>
      </c>
    </row>
    <row r="5" spans="1:5">
      <c r="A5" s="1" t="s">
        <v>139</v>
      </c>
      <c r="B5" s="1" t="s">
        <v>140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141</v>
      </c>
      <c r="B6" s="1" t="s">
        <v>142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143</v>
      </c>
      <c r="B7" s="1" t="s">
        <v>144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145</v>
      </c>
      <c r="B8" s="1" t="s">
        <v>146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335280</xdr:colOff>
                <xdr:row>0</xdr:row>
                <xdr:rowOff>83820</xdr:rowOff>
              </from>
              <to>
                <xdr:col>4</xdr:col>
                <xdr:colOff>647700</xdr:colOff>
                <xdr:row>1</xdr:row>
                <xdr:rowOff>106680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하연 김</cp:lastModifiedBy>
  <dcterms:created xsi:type="dcterms:W3CDTF">2023-05-11T11:47:16Z</dcterms:created>
  <dcterms:modified xsi:type="dcterms:W3CDTF">2026-07-10T09:18:37Z</dcterms:modified>
</cp:coreProperties>
</file>