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ojun\OneDrive\바탕 화면\길벗컴활1급\01 엑셀\03 기본모의고사\"/>
    </mc:Choice>
  </mc:AlternateContent>
  <xr:revisionPtr revIDLastSave="0" documentId="13_ncr:1_{8EF6D677-6362-4C3A-A7D5-C1A565370B22}" xr6:coauthVersionLast="47" xr6:coauthVersionMax="47" xr10:uidLastSave="{00000000-0000-0000-0000-000000000000}"/>
  <bookViews>
    <workbookView xWindow="-120" yWindow="-120" windowWidth="29040" windowHeight="15990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nm._FilterDatabase" localSheetId="3" hidden="1">'분석작업-2'!$C$2:$F$11</definedName>
    <definedName name="_xleta.IF" hidden="1" xlm="1">#NAME?</definedName>
    <definedName name="_xleta.LARGE" hidden="1" xlm="1">#NAME?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2" l="1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7" i="2"/>
  <c r="B31" i="2" a="1"/>
  <c r="B31" i="2" s="1"/>
  <c r="B32" i="2" a="1"/>
  <c r="B32" i="2" s="1"/>
  <c r="B33" i="2" a="1"/>
  <c r="B33" i="2" s="1"/>
  <c r="B30" i="2" a="1"/>
  <c r="B30" i="2" s="1"/>
  <c r="I29" i="2"/>
  <c r="K25" i="2"/>
  <c r="K16" i="2" a="1"/>
  <c r="E3" i="2" a="1"/>
  <c r="E3" i="2" s="1"/>
  <c r="E4" i="2" a="1"/>
  <c r="E4" i="2" s="1"/>
  <c r="E5" i="2" a="1"/>
  <c r="E5" i="2" s="1"/>
  <c r="E6" i="2" a="1"/>
  <c r="E6" i="2" s="1"/>
  <c r="E7" i="2" a="1"/>
  <c r="E7" i="2" s="1"/>
  <c r="E8" i="2" a="1"/>
  <c r="E8" i="2"/>
  <c r="E9" i="2" a="1"/>
  <c r="E9" i="2" s="1"/>
  <c r="E10" i="2" a="1"/>
  <c r="E10" i="2" s="1"/>
  <c r="E11" i="2" a="1"/>
  <c r="E11" i="2" s="1"/>
  <c r="E12" i="2" a="1"/>
  <c r="E12" i="2" s="1"/>
  <c r="G17" i="2" a="1"/>
  <c r="G17" i="2" s="1"/>
  <c r="G18" i="2" a="1"/>
  <c r="G18" i="2" s="1"/>
  <c r="G19" i="2" a="1"/>
  <c r="G19" i="2" s="1"/>
  <c r="G20" i="2" a="1"/>
  <c r="G20" i="2" s="1"/>
  <c r="G21" i="2" a="1"/>
  <c r="G21" i="2" s="1"/>
  <c r="G22" i="2" a="1"/>
  <c r="G22" i="2" s="1"/>
  <c r="G23" i="2" a="1"/>
  <c r="G23" i="2" s="1"/>
  <c r="G24" i="2" a="1"/>
  <c r="G24" i="2" s="1"/>
  <c r="G25" i="2" a="1"/>
  <c r="G25" i="2" s="1"/>
  <c r="G16" i="2" a="1"/>
  <c r="G16" i="2" s="1"/>
  <c r="A26" i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K17" i="2" l="1"/>
  <c r="K16" i="2"/>
  <c r="K18" i="2"/>
  <c r="K19" i="2"/>
  <c r="K20" i="2"/>
  <c r="E9" i="5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ED2DD3F-D0C5-446D-B358-5A4296B12A03}" keepAlive="1" name="쿼리 - 통화시간별요금" description="통합 문서의 '통화시간별요금' 쿼리에 대한 연결입니다." type="5" refreshedVersion="8" background="1">
    <dbPr connection="Provider=Microsoft.Mashup.OleDb.1;Data Source=$Workbook$;Location=통화시간별요금;Extended Properties=&quot;&quot;" command="SELECT * FROM [통화시간별요금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<sst xmlns="http://schemas.openxmlformats.org/spreadsheetml/2006/main" count="295" uniqueCount="165">
  <si>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</si>
  <si>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</si>
  <si>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</si>
  <si>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</si>
  <si>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</si>
  <si>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</si>
  <si>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</si>
  <si>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</si>
  <si>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</si>
  <si>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</si>
  <si>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</si>
  <si>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</si>
  <si>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</si>
  <si>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</si>
  <si>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</si>
  <si>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</si>
  <si>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</si>
  <si>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</si>
  <si>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</si>
  <si>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</si>
  <si>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</si>
  <si>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</si>
  <si>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</si>
  <si>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</si>
  <si>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</si>
  <si>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</si>
  <si>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</si>
  <si>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</si>
  <si>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</si>
  <si>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</si>
  <si>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</si>
  <si>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</si>
  <si>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</si>
  <si>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</si>
  <si>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</si>
  <si>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</si>
  <si>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</si>
  <si>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</si>
  <si>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</si>
  <si>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</si>
  <si>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</si>
  <si>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</si>
  <si>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</si>
  <si>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</si>
  <si>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</si>
  <si>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</si>
  <si>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</si>
  <si>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</si>
  <si>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</si>
  <si>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</si>
  <si>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</si>
  <si>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</si>
  <si>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</si>
  <si>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</si>
  <si>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</si>
  <si>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</si>
  <si>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</si>
  <si>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</si>
  <si>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</si>
  <si>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</si>
  <si>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</si>
  <si>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</si>
  <si>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</si>
  <si>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</si>
  <si>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</si>
  <si>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</si>
  <si>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</si>
  <si>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</si>
  <si>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</si>
  <si>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</si>
  <si>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</si>
  <si>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</si>
  <si>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</si>
  <si>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</si>
  <si>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</si>
  <si>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</si>
  <si>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</si>
  <si>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</si>
  <si>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</si>
  <si>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</si>
  <si>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</si>
  <si>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</si>
  <si>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</si>
  <si>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</si>
  <si>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</si>
  <si>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</si>
  <si>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</si>
  <si>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</si>
  <si>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</si>
  <si>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</si>
  <si>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</si>
  <si>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</si>
  <si>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</si>
  <si>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</si>
  <si>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</si>
  <si>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</si>
  <si>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</si>
  <si>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</si>
  <si>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</si>
  <si>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</si>
  <si>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</si>
  <si>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</si>
  <si>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</si>
  <si>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</si>
  <si>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</si>
  <si>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</si>
  <si>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</si>
  <si>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</si>
  <si>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</si>
  <si>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</si>
  <si>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</si>
  <si>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</si>
  <si>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</si>
  <si>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</si>
  <si>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</si>
  <si>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</si>
  <si>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</si>
  <si>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</si>
  <si>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</si>
  <si>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</si>
  <si>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</si>
  <si>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</si>
  <si>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</si>
  <si>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</si>
  <si>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</si>
  <si>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</si>
  <si>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</si>
  <si>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</si>
  <si>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</si>
  <si>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</si>
  <si>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</si>
  <si>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</si>
  <si>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</si>
  <si>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</si>
  <si>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</si>
  <si>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</si>
  <si>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</si>
  <si>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</si>
  <si>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</si>
  <si>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</si>
  <si>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</si>
  <si>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</si>
  <si>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</si>
  <si>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</si>
  <si>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</si>
  <si>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</si>
  <si>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</si>
  <si>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</si>
  <si>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</si>
  <si>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</si>
  <si>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고객코드</t>
  </si>
  <si>
    <t>(모두)</t>
  </si>
  <si>
    <t>총합계</t>
  </si>
  <si>
    <t>1-5</t>
  </si>
  <si>
    <t>6-10</t>
  </si>
  <si>
    <t>11-15</t>
  </si>
  <si>
    <t>16-20</t>
  </si>
  <si>
    <t>21-25</t>
  </si>
  <si>
    <t>26-30</t>
  </si>
  <si>
    <t>순번</t>
  </si>
  <si>
    <t>최소 : 통화시간(초)</t>
  </si>
  <si>
    <t>최소 : 요금(원)</t>
  </si>
  <si>
    <t>국어</t>
    <phoneticPr fontId="1" type="noConversion"/>
  </si>
  <si>
    <t>수학</t>
    <phoneticPr fontId="1" type="noConversion"/>
  </si>
  <si>
    <t>&gt;=90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</si>
</sst>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2" formatCode="[&gt;=80]0.0&quot;(잘함)&quot;;[&gt;=60]0.0&quot;(보통)&quot;;0.0&quot;(노력요함)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8" fillId="0" borderId="1" xfId="3" applyFont="1" applyBorder="1" applyAlignment="1">
      <alignment horizontal="center"/>
    </xf>
    <xf numFmtId="0" fontId="5" fillId="0" borderId="1" xfId="2" applyFont="1" applyBorder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quotePrefix="1">
      <alignment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color rgb="FF006100"/>
      </font>
      <fill>
        <patternFill>
          <fgColor indexed="64"/>
          <bgColor rgb="FFC6EFCE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'기타작업-1'!$E$3:$E$8</c:f>
              <c:numCache>
                <c:formatCode>0</c:formatCode>
                <c:ptCount val="6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99-4C0E-A4A3-50B4D456B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'기타작업-1'!$C$3:$C$8</c:f>
              <c:numCache>
                <c:formatCode>General</c:formatCode>
                <c:ptCount val="6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'기타작업-1'!$D$3:$D$8</c:f>
              <c:numCache>
                <c:formatCode>General</c:formatCode>
                <c:ptCount val="6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5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5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상위요금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0</xdr:row>
          <xdr:rowOff>85725</xdr:rowOff>
        </xdr:from>
        <xdr:to>
          <xdr:col>4</xdr:col>
          <xdr:colOff>638175</xdr:colOff>
          <xdr:row>1</xdr:row>
          <xdr:rowOff>104775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호준" refreshedDate="45923.048036342596" backgroundQuery="1" createdVersion="8" refreshedVersion="8" minRefreshableVersion="3" recordCount="30" xr:uid="{A2B77CD5-F033-498B-9C71-E50C12786AB0}">
  <cacheSource type="external" connectionId="1"/>
  <cacheFields count="6">
    <cacheField name="순번" numFmtId="0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base="0">
        <rangePr startNum="1" endNum="30" groupInterval="5"/>
        <groupItems count="8">
          <s v="&lt;1"/>
          <s v="1-5"/>
          <s v="6-10"/>
          <s v="11-15"/>
          <s v="16-20"/>
          <s v="21-25"/>
          <s v="26-30"/>
          <s v="&gt;31"/>
        </groupItems>
      </fieldGroup>
    </cacheField>
    <cacheField name="날짜" numFmtId="0">
      <sharedItems containsSemiMixedTypes="0" containsNonDate="0" containsDate="1" containsString="0" minDate="2023-01-02T00:00:00" maxDate="2023-02-02T00:00:00" count="30">
        <d v="2023-01-02T00:00:00"/>
        <d v="2023-01-03T00:00:00"/>
        <d v="2023-01-04T00:00:00"/>
        <d v="2023-01-05T00:00:00"/>
        <d v="2023-01-06T00:00:00"/>
        <d v="2023-01-07T00:00:00"/>
        <d v="2023-01-08T00:00:00"/>
        <d v="2023-01-09T00:00:00"/>
        <d v="2023-01-10T00:00:00"/>
        <d v="2023-01-11T00:00:00"/>
        <d v="2023-01-12T00:00:00"/>
        <d v="2023-01-13T00:00:00"/>
        <d v="2023-01-14T00:00:00"/>
        <d v="2023-01-15T00:00:00"/>
        <d v="2023-01-16T00:00:00"/>
        <d v="2023-01-17T00:00:00"/>
        <d v="2023-01-18T00:00:00"/>
        <d v="2023-01-19T00:00:00"/>
        <d v="2023-01-20T00:00:00"/>
        <d v="2023-01-21T00:00:00"/>
        <d v="2023-01-22T00:00:00"/>
        <d v="2023-01-23T00:00:00"/>
        <d v="2023-01-24T00:00:00"/>
        <d v="2023-01-25T00:00:00"/>
        <d v="2023-01-26T00:00:00"/>
        <d v="2023-01-27T00:00:00"/>
        <d v="2023-01-28T00:00:00"/>
        <d v="2023-01-29T00:00:00"/>
        <d v="2023-01-30T00:00:00"/>
        <d v="2023-02-01T00:00:00"/>
      </sharedItems>
    </cacheField>
    <cacheField name="고객코드" numFmtId="0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코드" numFmtId="0">
      <sharedItems count="23">
        <s v="H-33"/>
        <s v="T-51"/>
        <s v="A-05"/>
        <s v="C-01"/>
        <s v="S-29"/>
        <s v="G-17"/>
        <s v="D-07"/>
        <s v="S-28"/>
        <s v="D-09"/>
        <s v="H-31"/>
        <s v="A-03"/>
        <s v="T-38"/>
        <s v="C-06"/>
        <s v="S-30"/>
        <s v="H-36"/>
        <s v="C-07"/>
        <s v="G-14"/>
        <s v="J-21"/>
        <s v="T-50"/>
        <s v="J-20"/>
        <s v="S-26"/>
        <s v="T-49"/>
        <s v="C-04"/>
      </sharedItems>
    </cacheField>
    <cacheField name="요금(원)" numFmtId="0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</r>
  <r>
    <x v="1"/>
    <x v="1"/>
    <x v="1"/>
    <x v="1"/>
    <x v="1"/>
    <x v="1"/>
  </r>
  <r>
    <x v="2"/>
    <x v="2"/>
    <x v="2"/>
    <x v="2"/>
    <x v="2"/>
    <x v="2"/>
  </r>
  <r>
    <x v="3"/>
    <x v="3"/>
    <x v="3"/>
    <x v="3"/>
    <x v="3"/>
    <x v="3"/>
  </r>
  <r>
    <x v="4"/>
    <x v="4"/>
    <x v="4"/>
    <x v="4"/>
    <x v="0"/>
    <x v="4"/>
  </r>
  <r>
    <x v="5"/>
    <x v="5"/>
    <x v="5"/>
    <x v="5"/>
    <x v="4"/>
    <x v="5"/>
  </r>
  <r>
    <x v="6"/>
    <x v="6"/>
    <x v="4"/>
    <x v="6"/>
    <x v="5"/>
    <x v="6"/>
  </r>
  <r>
    <x v="7"/>
    <x v="7"/>
    <x v="6"/>
    <x v="7"/>
    <x v="6"/>
    <x v="7"/>
  </r>
  <r>
    <x v="8"/>
    <x v="8"/>
    <x v="7"/>
    <x v="8"/>
    <x v="7"/>
    <x v="8"/>
  </r>
  <r>
    <x v="9"/>
    <x v="9"/>
    <x v="8"/>
    <x v="9"/>
    <x v="8"/>
    <x v="9"/>
  </r>
  <r>
    <x v="10"/>
    <x v="10"/>
    <x v="7"/>
    <x v="10"/>
    <x v="9"/>
    <x v="10"/>
  </r>
  <r>
    <x v="11"/>
    <x v="11"/>
    <x v="2"/>
    <x v="11"/>
    <x v="10"/>
    <x v="11"/>
  </r>
  <r>
    <x v="12"/>
    <x v="12"/>
    <x v="9"/>
    <x v="12"/>
    <x v="11"/>
    <x v="12"/>
  </r>
  <r>
    <x v="13"/>
    <x v="13"/>
    <x v="10"/>
    <x v="13"/>
    <x v="12"/>
    <x v="13"/>
  </r>
  <r>
    <x v="14"/>
    <x v="14"/>
    <x v="2"/>
    <x v="14"/>
    <x v="8"/>
    <x v="14"/>
  </r>
  <r>
    <x v="15"/>
    <x v="15"/>
    <x v="11"/>
    <x v="15"/>
    <x v="13"/>
    <x v="15"/>
  </r>
  <r>
    <x v="16"/>
    <x v="16"/>
    <x v="12"/>
    <x v="16"/>
    <x v="9"/>
    <x v="16"/>
  </r>
  <r>
    <x v="17"/>
    <x v="17"/>
    <x v="13"/>
    <x v="17"/>
    <x v="14"/>
    <x v="17"/>
  </r>
  <r>
    <x v="18"/>
    <x v="18"/>
    <x v="14"/>
    <x v="18"/>
    <x v="15"/>
    <x v="18"/>
  </r>
  <r>
    <x v="19"/>
    <x v="19"/>
    <x v="15"/>
    <x v="19"/>
    <x v="16"/>
    <x v="19"/>
  </r>
  <r>
    <x v="20"/>
    <x v="20"/>
    <x v="2"/>
    <x v="20"/>
    <x v="17"/>
    <x v="20"/>
  </r>
  <r>
    <x v="21"/>
    <x v="21"/>
    <x v="16"/>
    <x v="21"/>
    <x v="4"/>
    <x v="21"/>
  </r>
  <r>
    <x v="22"/>
    <x v="22"/>
    <x v="17"/>
    <x v="22"/>
    <x v="18"/>
    <x v="22"/>
  </r>
  <r>
    <x v="23"/>
    <x v="23"/>
    <x v="3"/>
    <x v="23"/>
    <x v="19"/>
    <x v="23"/>
  </r>
  <r>
    <x v="24"/>
    <x v="24"/>
    <x v="18"/>
    <x v="24"/>
    <x v="19"/>
    <x v="24"/>
  </r>
  <r>
    <x v="25"/>
    <x v="25"/>
    <x v="3"/>
    <x v="25"/>
    <x v="16"/>
    <x v="25"/>
  </r>
  <r>
    <x v="26"/>
    <x v="26"/>
    <x v="19"/>
    <x v="26"/>
    <x v="8"/>
    <x v="26"/>
  </r>
  <r>
    <x v="27"/>
    <x v="27"/>
    <x v="7"/>
    <x v="27"/>
    <x v="20"/>
    <x v="27"/>
  </r>
  <r>
    <x v="28"/>
    <x v="28"/>
    <x v="20"/>
    <x v="28"/>
    <x v="21"/>
    <x v="28"/>
  </r>
  <r>
    <x v="29"/>
    <x v="29"/>
    <x v="11"/>
    <x v="29"/>
    <x v="22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A35A4D-00CC-408D-86D5-0918C1111A1E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0" firstHeaderRow="0" firstDataRow="1" firstDataCol="1" rowPageCount="1" colPageCount="1"/>
  <pivotFields count="6">
    <pivotField axis="axisRow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compact="0" showAll="0"/>
    <pivotField axis="axisPage" compact="0" showAll="0">
      <items count="22">
        <item x="13"/>
        <item x="2"/>
        <item x="17"/>
        <item x="6"/>
        <item x="4"/>
        <item x="7"/>
        <item x="9"/>
        <item x="1"/>
        <item x="15"/>
        <item x="12"/>
        <item x="16"/>
        <item x="19"/>
        <item x="18"/>
        <item x="8"/>
        <item x="5"/>
        <item x="11"/>
        <item x="10"/>
        <item x="3"/>
        <item x="0"/>
        <item x="14"/>
        <item x="20"/>
        <item t="default"/>
      </items>
    </pivotField>
    <pivotField dataField="1" compact="0" showAll="0"/>
    <pivotField compact="0" showAll="0"/>
    <pivotField dataField="1" compact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최소 : 통화시간(초)" fld="3" subtotal="min" baseField="0" baseItem="4" numFmtId="41"/>
    <dataField name="최소 : 요금(원)" fld="5" subtotal="min" baseField="0" baseItem="5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workbookViewId="0">
      <selection activeCell="K8" sqref="K8"/>
    </sheetView>
  </sheetViews>
  <sheetFormatPr defaultRowHeight="16.5"/>
  <cols>
    <col min="1" max="1" width="11.25" customWidth="1"/>
    <col min="2" max="2" width="5.625" customWidth="1"/>
    <col min="3" max="3" width="13.25" bestFit="1" customWidth="1"/>
    <col min="4" max="4" width="7.625" customWidth="1"/>
    <col min="5" max="5" width="7.5" customWidth="1"/>
    <col min="6" max="6" width="9.5" customWidth="1"/>
    <col min="7" max="7" width="5.75" customWidth="1"/>
    <col min="8" max="8" width="9.25" bestFit="1" customWidth="1"/>
    <col min="9" max="9" width="5.625" customWidth="1"/>
  </cols>
  <sheetData>
    <row r="2" spans="1:9" ht="20.25">
      <c r="A2" s="24" t="s">
        <v>0</v>
      </c>
      <c r="B2" s="24"/>
      <c r="C2" s="24"/>
      <c r="D2" s="24"/>
      <c r="E2" s="24"/>
      <c r="F2" s="24"/>
      <c r="G2" s="24"/>
      <c r="H2" s="24"/>
      <c r="I2" s="24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29" t="s">
        <v>149</v>
      </c>
    </row>
    <row r="26" spans="1:9">
      <c r="A26" t="b">
        <f>OR( G5&gt;=LARGE($G$5:$G$23,3), G5&lt;=SMALL( $G$5:$G$23,3))</f>
        <v>1</v>
      </c>
    </row>
    <row r="28" spans="1:9">
      <c r="A28" s="1" t="s">
        <v>1</v>
      </c>
      <c r="B28" s="1" t="s">
        <v>2</v>
      </c>
      <c r="C28" s="1" t="s">
        <v>7</v>
      </c>
      <c r="D28" s="1" t="s">
        <v>8</v>
      </c>
    </row>
    <row r="29" spans="1:9">
      <c r="A29" s="1" t="s">
        <v>10</v>
      </c>
      <c r="B29" s="1" t="s">
        <v>11</v>
      </c>
      <c r="C29" s="1">
        <v>30</v>
      </c>
      <c r="D29" s="3">
        <v>5000</v>
      </c>
    </row>
    <row r="30" spans="1:9">
      <c r="A30" s="1" t="s">
        <v>16</v>
      </c>
      <c r="B30" s="1" t="s">
        <v>13</v>
      </c>
      <c r="C30" s="1">
        <v>27</v>
      </c>
      <c r="D30" s="3">
        <v>18000</v>
      </c>
    </row>
    <row r="31" spans="1:9">
      <c r="A31" s="1" t="s">
        <v>18</v>
      </c>
      <c r="B31" s="1" t="s">
        <v>19</v>
      </c>
      <c r="C31" s="1">
        <v>30</v>
      </c>
      <c r="D31" s="3">
        <v>15000</v>
      </c>
    </row>
    <row r="32" spans="1:9">
      <c r="A32" s="1" t="s">
        <v>18</v>
      </c>
      <c r="B32" s="1" t="s">
        <v>11</v>
      </c>
      <c r="C32" s="1">
        <v>58</v>
      </c>
      <c r="D32" s="3">
        <v>30000</v>
      </c>
    </row>
    <row r="33" spans="1:4">
      <c r="A33" s="1" t="s">
        <v>14</v>
      </c>
      <c r="B33" s="1" t="s">
        <v>19</v>
      </c>
      <c r="C33" s="1">
        <v>63</v>
      </c>
      <c r="D33" s="3">
        <v>75000</v>
      </c>
    </row>
    <row r="34" spans="1:4">
      <c r="A34" s="1" t="s">
        <v>16</v>
      </c>
      <c r="B34" s="1" t="s">
        <v>13</v>
      </c>
      <c r="C34" s="1">
        <v>54</v>
      </c>
      <c r="D34" s="3">
        <v>36000</v>
      </c>
    </row>
    <row r="35" spans="1:4">
      <c r="A35" s="1" t="s">
        <v>14</v>
      </c>
      <c r="B35" s="1" t="s">
        <v>13</v>
      </c>
      <c r="C35" s="1">
        <v>28</v>
      </c>
      <c r="D35" s="3">
        <v>20000</v>
      </c>
    </row>
  </sheetData>
  <mergeCells count="1">
    <mergeCell ref="A2:I2"/>
  </mergeCells>
  <phoneticPr fontId="1" type="noConversion"/>
  <conditionalFormatting sqref="A5:I23">
    <cfRule type="expression" dxfId="7" priority="1">
      <formula>(YEAR( $C5)=2020 )+ (YEAR($C5)=2021)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tabSelected="1" topLeftCell="A17" workbookViewId="0">
      <selection activeCell="J38" sqref="J38"/>
    </sheetView>
  </sheetViews>
  <sheetFormatPr defaultRowHeight="16.5"/>
  <cols>
    <col min="1" max="1" width="10.25" customWidth="1"/>
    <col min="2" max="2" width="9.25" customWidth="1"/>
    <col min="3" max="3" width="10.375" customWidth="1"/>
    <col min="4" max="4" width="6.875" customWidth="1"/>
    <col min="5" max="5" width="13.25" customWidth="1"/>
    <col min="6" max="6" width="11.875" customWidth="1"/>
    <col min="7" max="7" width="11.375" customWidth="1"/>
    <col min="8" max="8" width="8.625" customWidth="1"/>
    <col min="9" max="9" width="11.375" customWidth="1"/>
    <col min="10" max="10" width="11.75" customWidth="1"/>
    <col min="11" max="11" width="9.1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 cm="1">
        <f t="array" ref="E3">D3*_xlfn.SWITCH( LEFT(B3,2),$H$3,$H$4,$I$3,$I$4,$J$3,$J$4,$K$3,$K$4)*(1- ( _xlfn.SWITCH( LEFT(B3,2),$H$3,$H$5,$I$3,$I$5,$J$3,$J$5,$K$3,$K$5) + IF( D3&gt;=200,1%)))</f>
        <v>5965.5</v>
      </c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 cm="1">
        <f t="array" ref="E4">D4*_xlfn.SWITCH( LEFT(B4,2),$H$3,$H$4,$I$3,$I$4,$J$3,$J$4,$K$3,$K$4)*(1- ( _xlfn.SWITCH( LEFT(B4,2),$H$3,$H$5,$I$3,$I$5,$J$3,$J$5,$K$3,$K$5) + IF( D4&gt;=200,1%)))</f>
        <v>11400</v>
      </c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 cm="1">
        <f t="array" ref="E5">D5*_xlfn.SWITCH( LEFT(B5,2),$H$3,$H$4,$I$3,$I$4,$J$3,$J$4,$K$3,$K$4)*(1- ( _xlfn.SWITCH( LEFT(B5,2),$H$3,$H$5,$I$3,$I$5,$J$3,$J$5,$K$3,$K$5) + IF( D5&gt;=200,1%)))</f>
        <v>17100</v>
      </c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 cm="1">
        <f t="array" ref="E6">D6*_xlfn.SWITCH( LEFT(B6,2),$H$3,$H$4,$I$3,$I$4,$J$3,$J$4,$K$3,$K$4)*(1- ( _xlfn.SWITCH( LEFT(B6,2),$H$3,$H$5,$I$3,$I$5,$J$3,$J$5,$K$3,$K$5) + IF( D6&gt;=200,1%)))</f>
        <v>7056</v>
      </c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 cm="1">
        <f t="array" ref="E7">D7*_xlfn.SWITCH( LEFT(B7,2),$H$3,$H$4,$I$3,$I$4,$J$3,$J$4,$K$3,$K$4)*(1- ( _xlfn.SWITCH( LEFT(B7,2),$H$3,$H$5,$I$3,$I$5,$J$3,$J$5,$K$3,$K$5) + IF( D7&gt;=200,1%)))</f>
        <v>2940</v>
      </c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 cm="1">
        <f t="array" ref="E8">D8*_xlfn.SWITCH( LEFT(B8,2),$H$3,$H$4,$I$3,$I$4,$J$3,$J$4,$K$3,$K$4)*(1- ( _xlfn.SWITCH( LEFT(B8,2),$H$3,$H$5,$I$3,$I$5,$J$3,$J$5,$K$3,$K$5) + IF( D8&gt;=200,1%)))</f>
        <v>5820</v>
      </c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 cm="1">
        <f t="array" ref="E9">D9*_xlfn.SWITCH( LEFT(B9,2),$H$3,$H$4,$I$3,$I$4,$J$3,$J$4,$K$3,$K$4)*(1- ( _xlfn.SWITCH( LEFT(B9,2),$H$3,$H$5,$I$3,$I$5,$J$3,$J$5,$K$3,$K$5) + IF( D9&gt;=200,1%)))</f>
        <v>11424</v>
      </c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 cm="1">
        <f t="array" ref="E10">D10*_xlfn.SWITCH( LEFT(B10,2),$H$3,$H$4,$I$3,$I$4,$J$3,$J$4,$K$3,$K$4)*(1- ( _xlfn.SWITCH( LEFT(B10,2),$H$3,$H$5,$I$3,$I$5,$J$3,$J$5,$K$3,$K$5) + IF( D10&gt;=200,1%)))</f>
        <v>5092.5</v>
      </c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 cm="1">
        <f t="array" ref="E11">D11*_xlfn.SWITCH( LEFT(B11,2),$H$3,$H$4,$I$3,$I$4,$J$3,$J$4,$K$3,$K$4)*(1- ( _xlfn.SWITCH( LEFT(B11,2),$H$3,$H$5,$I$3,$I$5,$J$3,$J$5,$K$3,$K$5) + IF( D11&gt;=200,1%)))</f>
        <v>7392</v>
      </c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 cm="1">
        <f t="array" ref="E12">D12*_xlfn.SWITCH( LEFT(B12,2),$H$3,$H$4,$I$3,$I$4,$J$3,$J$4,$K$3,$K$4)*(1- ( _xlfn.SWITCH( LEFT(B12,2),$H$3,$H$5,$I$3,$I$5,$J$3,$J$5,$K$3,$K$5) + IF( D12&gt;=200,1%)))</f>
        <v>3234</v>
      </c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25" t="s">
        <v>63</v>
      </c>
      <c r="J15" s="26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 t="str" cm="1">
        <f t="array" ref="G16">평점(F16)</f>
        <v>C</v>
      </c>
      <c r="I16" s="1">
        <v>0</v>
      </c>
      <c r="J16" s="6">
        <v>180</v>
      </c>
      <c r="K16" s="6">
        <f t="array" ref="K16:K20">FREQUENCY( F16:F25,J16:J20)</f>
        <v>1</v>
      </c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 t="str" cm="1">
        <f t="array" ref="G17">평점(F17)</f>
        <v>C</v>
      </c>
      <c r="I17" s="1">
        <v>181</v>
      </c>
      <c r="J17" s="6">
        <v>210</v>
      </c>
      <c r="K17" s="6">
        <v>1</v>
      </c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 t="str" cm="1">
        <f t="array" ref="G18">평점(F18)</f>
        <v>D</v>
      </c>
      <c r="I18" s="1">
        <v>211</v>
      </c>
      <c r="J18" s="6">
        <v>240</v>
      </c>
      <c r="K18" s="6">
        <v>3</v>
      </c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 t="str" cm="1">
        <f t="array" ref="G19">평점(F19)</f>
        <v>A</v>
      </c>
      <c r="I19" s="1">
        <v>241</v>
      </c>
      <c r="J19" s="6">
        <v>270</v>
      </c>
      <c r="K19" s="6">
        <v>4</v>
      </c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 t="str" cm="1">
        <f t="array" ref="G20">평점(F20)</f>
        <v>C</v>
      </c>
      <c r="I20" s="1">
        <v>271</v>
      </c>
      <c r="J20" s="6">
        <v>300</v>
      </c>
      <c r="K20" s="6">
        <v>1</v>
      </c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 t="str" cm="1">
        <f t="array" ref="G21">평점(F21)</f>
        <v>B</v>
      </c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 t="str" cm="1">
        <f t="array" ref="G22">평점(F22)</f>
        <v>F</v>
      </c>
      <c r="I22" s="7" t="s">
        <v>162</v>
      </c>
      <c r="J22" s="7" t="s">
        <v>163</v>
      </c>
      <c r="K22" s="7"/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 t="str" cm="1">
        <f t="array" ref="G23">평점(F23)</f>
        <v>B</v>
      </c>
      <c r="I23" s="7" t="s">
        <v>164</v>
      </c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 t="str" cm="1">
        <f t="array" ref="G24">평점(F24)</f>
        <v>A</v>
      </c>
      <c r="I24" s="7"/>
      <c r="J24" s="7" t="s">
        <v>164</v>
      </c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 t="str" cm="1">
        <f t="array" ref="G25">평점(F25)</f>
        <v>B</v>
      </c>
      <c r="I25" s="7"/>
      <c r="J25" s="7"/>
      <c r="K25" s="7" t="b">
        <f>F16&gt;=AVERAGE($F$16:$F$25)</f>
        <v>0</v>
      </c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27">
        <f>DAVERAGE( A15:G25,D15,I22:K25)</f>
        <v>87.8</v>
      </c>
      <c r="J29" s="28"/>
    </row>
    <row r="30" spans="1:11">
      <c r="A30" s="6" t="s">
        <v>79</v>
      </c>
      <c r="B30" s="1">
        <f t="array" ref="B30">MAX( (YEAR( $F$37:$F$56)&gt;=2018)*(A30=$C$37:$C$56)*$D$37:$D$56)</f>
        <v>135</v>
      </c>
    </row>
    <row r="31" spans="1:11">
      <c r="A31" s="6" t="s">
        <v>80</v>
      </c>
      <c r="B31" s="1">
        <f t="array" ref="B31">MAX( (YEAR( $F$37:$F$56)&gt;=2018)*(A31=$C$37:$C$56)*$D$37:$D$56)</f>
        <v>90</v>
      </c>
    </row>
    <row r="32" spans="1:11">
      <c r="A32" s="6" t="s">
        <v>81</v>
      </c>
      <c r="B32" s="1">
        <f t="array" ref="B32">MAX( (YEAR( $F$37:$F$56)&gt;=2018)*(A32=$C$37:$C$56)*$D$37:$D$56)</f>
        <v>160</v>
      </c>
    </row>
    <row r="33" spans="1:11">
      <c r="A33" s="6" t="s">
        <v>82</v>
      </c>
      <c r="B33" s="1">
        <f t="array" ref="B33">MAX( (YEAR( $F$37:$F$56)&gt;=2018)*(A33=$C$37:$C$56)*$D$37:$D$56)</f>
        <v>66</v>
      </c>
    </row>
    <row r="34" spans="1:11">
      <c r="J34" s="36"/>
    </row>
    <row r="35" spans="1:11">
      <c r="A35" t="s">
        <v>83</v>
      </c>
    </row>
    <row r="36" spans="1:11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11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2" t="str">
        <f>TEXT( QUOTIENT( _xlfn.DAYS( G37,F37),30),"0개월")</f>
        <v>36개월</v>
      </c>
      <c r="I37" s="23" t="str">
        <f>IF(LEFT(B37,1)="Y","예술빌딩" &amp; "(" &amp; COUNTIF( $B$37:B37,"Y*") &amp; ")",IF( LEFT(B37,1)="W","월드빌딩"&amp; "(" &amp; COUNTIF( $B$37:B37,"W*") &amp; ")","그외"&amp; "(" &amp; COUNTIF( $B$37:B37,"A*")+COUNTIF( $B$37:B37,"H*") &amp; ")"))</f>
        <v>그외(1)</v>
      </c>
    </row>
    <row r="38" spans="1:11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2" t="str">
        <f t="shared" ref="H38:H56" si="1">TEXT( QUOTIENT( _xlfn.DAYS( G38,F38),30),"0개월")</f>
        <v>73개월</v>
      </c>
      <c r="I38" s="23" t="str">
        <f>IF(LEFT(B38,1)="Y","예술빌딩" &amp; "(" &amp; COUNTIF( $B$37:B38,"Y*") &amp; ")",IF( LEFT(B38,1)="W","월드빌딩"&amp; "(" &amp; COUNTIF( $B$37:B38,"W*") &amp; ")","그외"&amp; "(" &amp; COUNTIF( $B$37:B38,"A*")+COUNTIF( $B$37:B38,"H*") &amp; ")"))</f>
        <v>그외(2)</v>
      </c>
    </row>
    <row r="39" spans="1:11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2" t="str">
        <f t="shared" si="1"/>
        <v>74개월</v>
      </c>
      <c r="I39" s="23" t="str">
        <f>IF(LEFT(B39,1)="Y","예술빌딩" &amp; "(" &amp; COUNTIF( $B$37:B39,"Y*") &amp; ")",IF( LEFT(B39,1)="W","월드빌딩"&amp; "(" &amp; COUNTIF( $B$37:B39,"W*") &amp; ")","그외"&amp; "(" &amp; COUNTIF( $B$37:B39,"A*")+COUNTIF( $B$37:B39,"H*") &amp; ")"))</f>
        <v>예술빌딩(1)</v>
      </c>
      <c r="K39" s="36"/>
    </row>
    <row r="40" spans="1:11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2" t="str">
        <f t="shared" si="1"/>
        <v>60개월</v>
      </c>
      <c r="I40" s="23" t="str">
        <f>IF(LEFT(B40,1)="Y","예술빌딩" &amp; "(" &amp; COUNTIF( $B$37:B40,"Y*") &amp; ")",IF( LEFT(B40,1)="W","월드빌딩"&amp; "(" &amp; COUNTIF( $B$37:B40,"W*") &amp; ")","그외"&amp; "(" &amp; COUNTIF( $B$37:B40,"A*")+COUNTIF( $B$37:B40,"H*") &amp; ")"))</f>
        <v>예술빌딩(2)</v>
      </c>
    </row>
    <row r="41" spans="1:11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2" t="str">
        <f t="shared" si="1"/>
        <v>36개월</v>
      </c>
      <c r="I41" s="23" t="str">
        <f>IF(LEFT(B41,1)="Y","예술빌딩" &amp; "(" &amp; COUNTIF( $B$37:B41,"Y*") &amp; ")",IF( LEFT(B41,1)="W","월드빌딩"&amp; "(" &amp; COUNTIF( $B$37:B41,"W*") &amp; ")","그외"&amp; "(" &amp; COUNTIF( $B$37:B41,"A*")+COUNTIF( $B$37:B41,"H*") &amp; ")"))</f>
        <v>그외(3)</v>
      </c>
    </row>
    <row r="42" spans="1:11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2" t="str">
        <f t="shared" si="1"/>
        <v>12개월</v>
      </c>
      <c r="I42" s="23" t="str">
        <f>IF(LEFT(B42,1)="Y","예술빌딩" &amp; "(" &amp; COUNTIF( $B$37:B42,"Y*") &amp; ")",IF( LEFT(B42,1)="W","월드빌딩"&amp; "(" &amp; COUNTIF( $B$37:B42,"W*") &amp; ")","그외"&amp; "(" &amp; COUNTIF( $B$37:B42,"A*")+COUNTIF( $B$37:B42,"H*") &amp; ")"))</f>
        <v>그외(4)</v>
      </c>
    </row>
    <row r="43" spans="1:11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2" t="str">
        <f t="shared" si="1"/>
        <v>61개월</v>
      </c>
      <c r="I43" s="23" t="str">
        <f>IF(LEFT(B43,1)="Y","예술빌딩" &amp; "(" &amp; COUNTIF( $B$37:B43,"Y*") &amp; ")",IF( LEFT(B43,1)="W","월드빌딩"&amp; "(" &amp; COUNTIF( $B$37:B43,"W*") &amp; ")","그외"&amp; "(" &amp; COUNTIF( $B$37:B43,"A*")+COUNTIF( $B$37:B43,"H*") &amp; ")"))</f>
        <v>예술빌딩(3)</v>
      </c>
    </row>
    <row r="44" spans="1:11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2" t="str">
        <f t="shared" si="1"/>
        <v>36개월</v>
      </c>
      <c r="I44" s="23" t="str">
        <f>IF(LEFT(B44,1)="Y","예술빌딩" &amp; "(" &amp; COUNTIF( $B$37:B44,"Y*") &amp; ")",IF( LEFT(B44,1)="W","월드빌딩"&amp; "(" &amp; COUNTIF( $B$37:B44,"W*") &amp; ")","그외"&amp; "(" &amp; COUNTIF( $B$37:B44,"A*")+COUNTIF( $B$37:B44,"H*") &amp; ")"))</f>
        <v>예술빌딩(4)</v>
      </c>
    </row>
    <row r="45" spans="1:11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2" t="str">
        <f t="shared" si="1"/>
        <v>60개월</v>
      </c>
      <c r="I45" s="23" t="str">
        <f>IF(LEFT(B45,1)="Y","예술빌딩" &amp; "(" &amp; COUNTIF( $B$37:B45,"Y*") &amp; ")",IF( LEFT(B45,1)="W","월드빌딩"&amp; "(" &amp; COUNTIF( $B$37:B45,"W*") &amp; ")","그외"&amp; "(" &amp; COUNTIF( $B$37:B45,"A*")+COUNTIF( $B$37:B45,"H*") &amp; ")"))</f>
        <v>예술빌딩(5)</v>
      </c>
    </row>
    <row r="46" spans="1:11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2" t="str">
        <f t="shared" si="1"/>
        <v>48개월</v>
      </c>
      <c r="I46" s="23" t="str">
        <f>IF(LEFT(B46,1)="Y","예술빌딩" &amp; "(" &amp; COUNTIF( $B$37:B46,"Y*") &amp; ")",IF( LEFT(B46,1)="W","월드빌딩"&amp; "(" &amp; COUNTIF( $B$37:B46,"W*") &amp; ")","그외"&amp; "(" &amp; COUNTIF( $B$37:B46,"A*")+COUNTIF( $B$37:B46,"H*") &amp; ")"))</f>
        <v>월드빌딩(1)</v>
      </c>
    </row>
    <row r="47" spans="1:11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2" t="str">
        <f t="shared" si="1"/>
        <v>-24개월</v>
      </c>
      <c r="I47" s="23" t="str">
        <f>IF(LEFT(B47,1)="Y","예술빌딩" &amp; "(" &amp; COUNTIF( $B$37:B47,"Y*") &amp; ")",IF( LEFT(B47,1)="W","월드빌딩"&amp; "(" &amp; COUNTIF( $B$37:B47,"W*") &amp; ")","그외"&amp; "(" &amp; COUNTIF( $B$37:B47,"A*")+COUNTIF( $B$37:B47,"H*") &amp; ")"))</f>
        <v>그외(5)</v>
      </c>
    </row>
    <row r="48" spans="1:11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2" t="str">
        <f t="shared" si="1"/>
        <v>36개월</v>
      </c>
      <c r="I48" s="23" t="str">
        <f>IF(LEFT(B48,1)="Y","예술빌딩" &amp; "(" &amp; COUNTIF( $B$37:B48,"Y*") &amp; ")",IF( LEFT(B48,1)="W","월드빌딩"&amp; "(" &amp; COUNTIF( $B$37:B48,"W*") &amp; ")","그외"&amp; "(" &amp; COUNTIF( $B$37:B48,"A*")+COUNTIF( $B$37:B48,"H*") &amp; ")"))</f>
        <v>월드빌딩(2)</v>
      </c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2" t="str">
        <f t="shared" si="1"/>
        <v>48개월</v>
      </c>
      <c r="I49" s="23" t="str">
        <f>IF(LEFT(B49,1)="Y","예술빌딩" &amp; "(" &amp; COUNTIF( $B$37:B49,"Y*") &amp; ")",IF( LEFT(B49,1)="W","월드빌딩"&amp; "(" &amp; COUNTIF( $B$37:B49,"W*") &amp; ")","그외"&amp; "(" &amp; COUNTIF( $B$37:B49,"A*")+COUNTIF( $B$37:B49,"H*") &amp; ")"))</f>
        <v>월드빌딩(3)</v>
      </c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2" t="str">
        <f t="shared" si="1"/>
        <v>12개월</v>
      </c>
      <c r="I50" s="23" t="str">
        <f>IF(LEFT(B50,1)="Y","예술빌딩" &amp; "(" &amp; COUNTIF( $B$37:B50,"Y*") &amp; ")",IF( LEFT(B50,1)="W","월드빌딩"&amp; "(" &amp; COUNTIF( $B$37:B50,"W*") &amp; ")","그외"&amp; "(" &amp; COUNTIF( $B$37:B50,"A*")+COUNTIF( $B$37:B50,"H*") &amp; ")"))</f>
        <v>월드빌딩(4)</v>
      </c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2" t="str">
        <f t="shared" si="1"/>
        <v>48개월</v>
      </c>
      <c r="I51" s="23" t="str">
        <f>IF(LEFT(B51,1)="Y","예술빌딩" &amp; "(" &amp; COUNTIF( $B$37:B51,"Y*") &amp; ")",IF( LEFT(B51,1)="W","월드빌딩"&amp; "(" &amp; COUNTIF( $B$37:B51,"W*") &amp; ")","그외"&amp; "(" &amp; COUNTIF( $B$37:B51,"A*")+COUNTIF( $B$37:B51,"H*") &amp; ")"))</f>
        <v>월드빌딩(5)</v>
      </c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2" t="str">
        <f t="shared" si="1"/>
        <v>36개월</v>
      </c>
      <c r="I52" s="23" t="str">
        <f>IF(LEFT(B52,1)="Y","예술빌딩" &amp; "(" &amp; COUNTIF( $B$37:B52,"Y*") &amp; ")",IF( LEFT(B52,1)="W","월드빌딩"&amp; "(" &amp; COUNTIF( $B$37:B52,"W*") &amp; ")","그외"&amp; "(" &amp; COUNTIF( $B$37:B52,"A*")+COUNTIF( $B$37:B52,"H*") &amp; ")"))</f>
        <v>그외(6)</v>
      </c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2" t="str">
        <f t="shared" si="1"/>
        <v>24개월</v>
      </c>
      <c r="I53" s="23" t="str">
        <f>IF(LEFT(B53,1)="Y","예술빌딩" &amp; "(" &amp; COUNTIF( $B$37:B53,"Y*") &amp; ")",IF( LEFT(B53,1)="W","월드빌딩"&amp; "(" &amp; COUNTIF( $B$37:B53,"W*") &amp; ")","그외"&amp; "(" &amp; COUNTIF( $B$37:B53,"A*")+COUNTIF( $B$37:B53,"H*") &amp; ")"))</f>
        <v>그외(7)</v>
      </c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2" t="str">
        <f t="shared" si="1"/>
        <v>36개월</v>
      </c>
      <c r="I54" s="23" t="str">
        <f>IF(LEFT(B54,1)="Y","예술빌딩" &amp; "(" &amp; COUNTIF( $B$37:B54,"Y*") &amp; ")",IF( LEFT(B54,1)="W","월드빌딩"&amp; "(" &amp; COUNTIF( $B$37:B54,"W*") &amp; ")","그외"&amp; "(" &amp; COUNTIF( $B$37:B54,"A*")+COUNTIF( $B$37:B54,"H*") &amp; ")"))</f>
        <v>월드빌딩(6)</v>
      </c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2" t="str">
        <f t="shared" si="1"/>
        <v>48개월</v>
      </c>
      <c r="I55" s="23" t="str">
        <f>IF(LEFT(B55,1)="Y","예술빌딩" &amp; "(" &amp; COUNTIF( $B$37:B55,"Y*") &amp; ")",IF( LEFT(B55,1)="W","월드빌딩"&amp; "(" &amp; COUNTIF( $B$37:B55,"W*") &amp; ")","그외"&amp; "(" &amp; COUNTIF( $B$37:B55,"A*")+COUNTIF( $B$37:B55,"H*") &amp; ")"))</f>
        <v>예술빌딩(6)</v>
      </c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2" t="str">
        <f t="shared" si="1"/>
        <v>60개월</v>
      </c>
      <c r="I56" s="23" t="str">
        <f>IF(LEFT(B56,1)="Y","예술빌딩" &amp; "(" &amp; COUNTIF( $B$37:B56,"Y*") &amp; ")",IF( LEFT(B56,1)="W","월드빌딩"&amp; "(" &amp; COUNTIF( $B$37:B56,"W*") &amp; ")","그외"&amp; "(" &amp; COUNTIF( $B$37:B56,"A*")+COUNTIF( $B$37:B56,"H*") &amp; ")"))</f>
        <v>그외(8)</v>
      </c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C10"/>
  <sheetViews>
    <sheetView workbookViewId="0">
      <selection activeCell="F22" sqref="F22"/>
    </sheetView>
  </sheetViews>
  <sheetFormatPr defaultRowHeight="16.5"/>
  <cols>
    <col min="1" max="1" width="9" bestFit="1" customWidth="1"/>
    <col min="2" max="2" width="18.75" bestFit="1" customWidth="1"/>
    <col min="3" max="3" width="14.5" bestFit="1" customWidth="1"/>
  </cols>
  <sheetData>
    <row r="1" spans="1:3">
      <c r="A1" s="30" t="s">
        <v>150</v>
      </c>
      <c r="B1" t="s">
        <v>151</v>
      </c>
    </row>
    <row r="3" spans="1:3">
      <c r="A3" s="30" t="s">
        <v>159</v>
      </c>
      <c r="B3" t="s">
        <v>160</v>
      </c>
      <c r="C3" t="s">
        <v>161</v>
      </c>
    </row>
    <row r="4" spans="1:3">
      <c r="A4" t="s">
        <v>153</v>
      </c>
      <c r="B4" s="31">
        <v>478</v>
      </c>
      <c r="C4" s="31">
        <v>2390</v>
      </c>
    </row>
    <row r="5" spans="1:3">
      <c r="A5" t="s">
        <v>154</v>
      </c>
      <c r="B5" s="31">
        <v>168</v>
      </c>
      <c r="C5" s="31">
        <v>1848</v>
      </c>
    </row>
    <row r="6" spans="1:3">
      <c r="A6" t="s">
        <v>155</v>
      </c>
      <c r="B6" s="31">
        <v>142</v>
      </c>
      <c r="C6" s="31">
        <v>1140</v>
      </c>
    </row>
    <row r="7" spans="1:3">
      <c r="A7" t="s">
        <v>156</v>
      </c>
      <c r="B7" s="31">
        <v>77</v>
      </c>
      <c r="C7" s="31">
        <v>847</v>
      </c>
    </row>
    <row r="8" spans="1:3">
      <c r="A8" t="s">
        <v>157</v>
      </c>
      <c r="B8" s="31">
        <v>253</v>
      </c>
      <c r="C8" s="31">
        <v>2783</v>
      </c>
    </row>
    <row r="9" spans="1:3">
      <c r="A9" t="s">
        <v>158</v>
      </c>
      <c r="B9" s="31">
        <v>334</v>
      </c>
      <c r="C9" s="31">
        <v>2565</v>
      </c>
    </row>
    <row r="10" spans="1:3">
      <c r="A10" t="s">
        <v>152</v>
      </c>
      <c r="B10" s="31">
        <v>77</v>
      </c>
      <c r="C10" s="31">
        <v>847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>
      <selection activeCell="Q7" sqref="Q7"/>
    </sheetView>
  </sheetViews>
  <sheetFormatPr defaultRowHeight="16.5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99</v>
      </c>
      <c r="D2" s="1" t="s">
        <v>98</v>
      </c>
      <c r="E2" s="1" t="s">
        <v>113</v>
      </c>
      <c r="F2" s="1" t="s">
        <v>114</v>
      </c>
    </row>
    <row r="3" spans="1:6">
      <c r="A3" s="1" t="s">
        <v>100</v>
      </c>
      <c r="B3" s="1" t="s">
        <v>101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102</v>
      </c>
      <c r="B4" s="1" t="s">
        <v>103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104</v>
      </c>
      <c r="B5" s="1" t="s">
        <v>105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106</v>
      </c>
      <c r="B6" s="1" t="s">
        <v>103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107</v>
      </c>
      <c r="B7" s="1" t="s">
        <v>101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108</v>
      </c>
      <c r="B8" s="1" t="s">
        <v>105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109</v>
      </c>
      <c r="B9" s="1" t="s">
        <v>101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110</v>
      </c>
      <c r="B10" s="1" t="s">
        <v>105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32" t="s">
        <v>115</v>
      </c>
      <c r="B11" s="33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xmlns:xlrd2="http://schemas.microsoft.com/office/spreadsheetml/2017/richdata2"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topLeftCell="A7" workbookViewId="0">
      <selection activeCell="J14" sqref="J14"/>
    </sheetView>
  </sheetViews>
  <sheetFormatPr defaultRowHeight="16.5"/>
  <cols>
    <col min="3" max="3" width="10.375" customWidth="1"/>
    <col min="4" max="4" width="12.875" customWidth="1"/>
    <col min="5" max="5" width="11.37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topLeftCell="A2" workbookViewId="0">
      <selection activeCell="J32" sqref="J31:J32"/>
    </sheetView>
  </sheetViews>
  <sheetFormatPr defaultRowHeight="16.5"/>
  <cols>
    <col min="1" max="1" width="8.625" customWidth="1"/>
    <col min="2" max="3" width="9" bestFit="1" customWidth="1"/>
    <col min="7" max="7" width="14" bestFit="1" customWidth="1"/>
    <col min="8" max="8" width="1.875" customWidth="1"/>
    <col min="9" max="9" width="7.875" customWidth="1"/>
  </cols>
  <sheetData>
    <row r="1" spans="1:7">
      <c r="A1" t="s">
        <v>112</v>
      </c>
    </row>
    <row r="2" spans="1:7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34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34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34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34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34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34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34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34">
        <v>54.6666666666667</v>
      </c>
    </row>
  </sheetData>
  <phoneticPr fontId="1" type="noConversion"/>
  <conditionalFormatting sqref="G3:G10">
    <cfRule type="top10" dxfId="6" priority="1" rank="3"/>
    <cfRule type="top10" dxfId="5" priority="2" rank="3"/>
    <cfRule type="top10" dxfId="4" priority="3" rank="3"/>
    <cfRule type="top10" dxfId="3" priority="4" rank="3"/>
    <cfRule type="top10" dxfId="2" priority="5" rank="3"/>
    <cfRule type="top10" dxfId="1" priority="6" rank="3"/>
    <cfRule type="top10" dxfId="0" priority="7" rank="3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10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0]!상위3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10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workbookViewId="0">
      <selection activeCell="F4" sqref="F4"/>
    </sheetView>
  </sheetViews>
  <sheetFormatPr defaultRowHeight="16.5"/>
  <cols>
    <col min="2" max="2" width="11.875" bestFit="1" customWidth="1"/>
    <col min="4" max="4" width="11.75" customWidth="1"/>
    <col min="5" max="5" width="9.375" bestFit="1" customWidth="1"/>
  </cols>
  <sheetData>
    <row r="1" spans="1:5" ht="24">
      <c r="A1" s="35" t="s">
        <v>132</v>
      </c>
    </row>
    <row r="2" spans="1:5" ht="17.25" thickBot="1">
      <c r="A2" t="s">
        <v>20</v>
      </c>
    </row>
    <row r="3" spans="1:5" ht="17.25" thickBot="1">
      <c r="A3" s="16" t="s">
        <v>133</v>
      </c>
      <c r="B3" s="17" t="s">
        <v>134</v>
      </c>
      <c r="C3" s="17" t="s">
        <v>135</v>
      </c>
      <c r="D3" s="17" t="s">
        <v>136</v>
      </c>
      <c r="E3" s="18" t="s">
        <v>137</v>
      </c>
    </row>
    <row r="4" spans="1:5">
      <c r="A4" s="19" t="s">
        <v>138</v>
      </c>
      <c r="B4" s="19" t="s">
        <v>139</v>
      </c>
      <c r="C4" s="20">
        <v>15000</v>
      </c>
      <c r="D4" s="21">
        <v>13</v>
      </c>
      <c r="E4" s="20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333375</xdr:colOff>
                <xdr:row>0</xdr:row>
                <xdr:rowOff>85725</xdr:rowOff>
              </from>
              <to>
                <xdr:col>4</xdr:col>
                <xdr:colOff>638175</xdr:colOff>
                <xdr:row>1</xdr:row>
                <xdr:rowOff>104775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w E A A B Q S w M E F A A C A A g A J Q k 3 W + O 1 Z 9 K l A A A A 9 g A A A B I A H A B D b 2 5 m a W c v U G F j a 2 F n Z S 5 4 b W w g o h g A K K A U A A A A A A A A A A A A A A A A A A A A A A A A A A A A h Y 8 9 D o I w A I W v Q r r T H z R K S C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C 0 i W M c Q U T Z D m S n + F a N z 7 b H 8 g X f W N 6 z v J a h O u d x R N k a L 3 B / Y A U E s D B B Q A A g A I A C U J N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C T d b R o V w P h U B A A B r A Q A A E w A c A E Z v c m 1 1 b G F z L 1 N l Y 3 R p b 2 4 x L m 0 g o h g A K K A U A A A A A A A A A A A A A A A A A A A A A A A A A A A A f Y / B S s N A E I b v g b z D k l M L I T R 4 s + Q g K Y I X F Y q n b J B t O t h I k 8 j u t h c R R K s o X h Q i t V r B o 4 q H Y C o E f K P d z T u Y G o / q X A a G n / m / j 0 H A w y R G 3 X r b b V 3 T N T Y g F P q o P P 8 o Z 6 m 6 m o t s I v O J u k 9 F c Y E c N A S u a 6 g a 9 X A t 8 6 K 6 r A U B M G Z 1 C C c 9 w q C x H g 7 B c p O Y Q 8 x Z w 3 B X 8 Q 4 D y n C U 7 I 9 i v B V D h 4 Z j w D J L y 9 N b V J X I l w U W R S H f p + p z U c 7 m t i g u c c t G a n q j z o 5 x a w W J I q u 6 5 O u z e r w T + Z M 6 e c M / f N 9 Y F g m C f s 9 o m s h z K R A O m 2 Q c 7 p G l 0 z Z N D o D y E J j D 6 Q j 8 p l n T 7 / 7 l V 2 s d e t 1 g A B F x D M P c 4 B A 5 x q 9 5 w z / y l t 6 + r o X x f 4 / b X 1 B L A Q I t A B Q A A g A I A C U J N 1 v j t W f S p Q A A A P Y A A A A S A A A A A A A A A A A A A A A A A A A A A A B D b 2 5 m a W c v U G F j a 2 F n Z S 5 4 b W x Q S w E C L Q A U A A I A C A A l C T d b D 8 r p q 6 Q A A A D p A A A A E w A A A A A A A A A A A A A A A A D x A A A A W 0 N v b n R l b n R f V H l w Z X N d L n h t b F B L A Q I t A B Q A A g A I A C U J N 1 t G h X A + F Q E A A G s B A A A T A A A A A A A A A A A A A A A A A O I B A A B G b 3 J t d W x h c y 9 T Z W N 0 a W 9 u M S 5 t U E s F B g A A A A A D A A M A w g A A A E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I N A A A A A A A A o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R C U 4 N i V C N S V F R C U 5 O S U 5 N C V F Q y U 4 Q i U 5 Q y V F Q S V C M C U 4 N C V F Q i V C M y U 4 N C V F Q y U 5 Q S U 5 N C V F Q S V C O C U 4 O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U z N m M 5 M 2 Y 5 L T E w Z j U t N G Y 4 M y 1 i Z D I 1 L T I 5 Y j U 4 O G Q w M m M w Z i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k t M j J U M T Y 6 M D k 6 M T E u M T U x N D E 1 M 1 o i I C 8 + P E V u d H J 5 I F R 5 c G U 9 I k Z p b G x D b 2 x 1 b W 5 U e X B l c y I g V m F s d W U 9 I n N B Z 2 N H Q W d Z Q y I g L z 4 8 R W 5 0 c n k g V H l w Z T 0 i R m l s b E N v b H V t b k 5 h b W V z I i B W Y W x 1 Z T 0 i c 1 s m c X V v d D v s i J z r s o g m c X V v d D s s J n F 1 b 3 Q 7 6 4 K g 7 K e c J n F 1 b 3 Q 7 L C Z x d W 9 0 O + q z o O q w n e y 9 l O u T n C Z x d W 9 0 O y w m c X V v d D v t h r X t m Z T s i 5 z q s I Q o 7 L S I K S Z x d W 9 0 O y w m c X V v d D v s m p T q u I j s v Z T r k 5 w m c X V v d D s s J n F 1 b 3 Q 7 7 J q U 6 r i I K O y b k C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t h r X t m Z T s i 5 z q s I T r s 4 T s m p T q u I g v Q X V 0 b 1 J l b W 9 2 Z W R D b 2 x 1 b W 5 z M S 5 7 7 I i c 6 7 K I L D B 9 J n F 1 b 3 Q 7 L C Z x d W 9 0 O 1 N l Y 3 R p b 2 4 x L + 2 G t e 2 Z l O y L n O q w h O u z h O y a l O q 4 i C 9 B d X R v U m V t b 3 Z l Z E N v b H V t b n M x L n v r g q D s p 5 w s M X 0 m c X V v d D s s J n F 1 b 3 Q 7 U 2 V j d G l v b j E v 7 Y a 1 7 Z m U 7 I u c 6 r C E 6 7 O E 7 J q U 6 r i I L 0 F 1 d G 9 S Z W 1 v d m V k Q 2 9 s d W 1 u c z E u e + q z o O q w n e y 9 l O u T n C w y f S Z x d W 9 0 O y w m c X V v d D t T Z W N 0 a W 9 u M S / t h r X t m Z T s i 5 z q s I T r s 4 T s m p T q u I g v Q X V 0 b 1 J l b W 9 2 Z W R D b 2 x 1 b W 5 z M S 5 7 7 Y a 1 7 Z m U 7 I u c 6 r C E K O y 0 i C k s M 3 0 m c X V v d D s s J n F 1 b 3 Q 7 U 2 V j d G l v b j E v 7 Y a 1 7 Z m U 7 I u c 6 r C E 6 7 O E 7 J q U 6 r i I L 0 F 1 d G 9 S Z W 1 v d m V k Q 2 9 s d W 1 u c z E u e + y a l O q 4 i O y 9 l O u T n C w 0 f S Z x d W 9 0 O y w m c X V v d D t T Z W N 0 a W 9 u M S / t h r X t m Z T s i 5 z q s I T r s 4 T s m p T q u I g v Q X V 0 b 1 J l b W 9 2 Z W R D b 2 x 1 b W 5 z M S 5 7 7 J q U 6 r i I K O y b k C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7 Y a 1 7 Z m U 7 I u c 6 r C E 6 7 O E 7 J q U 6 r i I L 0 F 1 d G 9 S Z W 1 v d m V k Q 2 9 s d W 1 u c z E u e + y I n O u y i C w w f S Z x d W 9 0 O y w m c X V v d D t T Z W N 0 a W 9 u M S / t h r X t m Z T s i 5 z q s I T r s 4 T s m p T q u I g v Q X V 0 b 1 J l b W 9 2 Z W R D b 2 x 1 b W 5 z M S 5 7 6 4 K g 7 K e c L D F 9 J n F 1 b 3 Q 7 L C Z x d W 9 0 O 1 N l Y 3 R p b 2 4 x L + 2 G t e 2 Z l O y L n O q w h O u z h O y a l O q 4 i C 9 B d X R v U m V t b 3 Z l Z E N v b H V t b n M x L n v q s 6 D q s J 3 s v Z T r k 5 w s M n 0 m c X V v d D s s J n F 1 b 3 Q 7 U 2 V j d G l v b j E v 7 Y a 1 7 Z m U 7 I u c 6 r C E 6 7 O E 7 J q U 6 r i I L 0 F 1 d G 9 S Z W 1 v d m V k Q 2 9 s d W 1 u c z E u e + 2 G t e 2 Z l O y L n O q w h C j s t I g p L D N 9 J n F 1 b 3 Q 7 L C Z x d W 9 0 O 1 N l Y 3 R p b 2 4 x L + 2 G t e 2 Z l O y L n O q w h O u z h O y a l O q 4 i C 9 B d X R v U m V t b 3 Z l Z E N v b H V t b n M x L n v s m p T q u I j s v Z T r k 5 w s N H 0 m c X V v d D s s J n F 1 b 3 Q 7 U 2 V j d G l v b j E v 7 Y a 1 7 Z m U 7 I u c 6 r C E 6 7 O E 7 J q U 6 r i I L 0 F 1 d G 9 S Z W 1 v d m V k Q 2 9 s d W 1 u c z E u e + y a l O q 4 i C j s m 5 A p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Q l O D Y l Q j U l R U Q l O T k l O T Q l R U M l O E I l O U M l R U E l Q j A l O D Q l R U I l Q j M l O D Q l R U M l O U E l O T Q l R U E l Q j g l O D g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g 2 J U I 1 J U V E J T k 5 J T k 0 J U V D J T h C J T l D J U V B J U I w J T g 0 J U V C J U I z J T g 0 J U V D J T l B J T k 0 J U V B J U I 4 J T g 4 L 1 8 l R U Q l O D Y l Q j U l R U Q l O T k l O T Q l R U M l O E I l O U M l R U E l Q j A l O D Q l R U I l Q j M l O D Q l R U M l O U E l O T Q l R U E l Q j g l O D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s P z n C c b g U S J L n r t d O F B b w A A A A A C A A A A A A A Q Z g A A A A E A A C A A A A C t L E A c o M y m / n 9 7 n 2 z 4 r E 1 a z 0 y R L x T C L U + j e Y x y o F 9 b m A A A A A A O g A A A A A I A A C A A A A B B F D V Q d W / h E c 6 x / O L l N W U 0 b 5 1 d s 2 D g w g p o 2 / l D t b m g f l A A A A C l a F N g D m U U c G J v p z S Y A o v w a N c g o r C A c q r V q l H 4 f s L + 9 A W 3 C L G B o m Q V s d D n u 9 2 Z p 2 O T j / G U n N z l 8 W + 6 n I f A z B L S U k W z u w N w R c G B v W c 5 u N R F + k A A A A C X n M s b t + P + B 2 V r x t f N z f I U G 1 c A E C H S 9 + 3 3 n S 9 F G B u Z t o E P D j w K P p v H u 0 H p Y 2 G 5 V C d l D V W P B k F 7 L 9 1 s m Y L k S h K b < / D a t a M a s h u p > 
</file>

<file path=customXml/itemProps1.xml><?xml version="1.0" encoding="utf-8"?>
<ds:datastoreItem xmlns:ds="http://schemas.openxmlformats.org/officeDocument/2006/customXml" ds:itemID="{A1B5A74B-7846-4CC3-919F-5A10465A038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김호준</cp:lastModifiedBy>
  <cp:lastPrinted>2025-09-22T16:08:12Z</cp:lastPrinted>
  <dcterms:created xsi:type="dcterms:W3CDTF">2023-05-11T11:47:16Z</dcterms:created>
  <dcterms:modified xsi:type="dcterms:W3CDTF">2025-09-22T16:55:06Z</dcterms:modified>
</cp:coreProperties>
</file>