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새 폴더\길벗컴활1급\01 엑셀\03 기본모의고사\"/>
    </mc:Choice>
  </mc:AlternateContent>
  <bookViews>
    <workbookView xWindow="-120" yWindow="-120" windowWidth="29040" windowHeight="15840" tabRatio="765" activeTab="6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8"/>
  <definedNames>
    <definedName name="_xlnm._FilterDatabase" localSheetId="0" hidden="1">기본작업!$A$4:$I$23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2" l="1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37" i="2"/>
  <c r="H56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37" i="2"/>
  <c r="B31" i="2" a="1"/>
  <c r="B31" i="2" s="1"/>
  <c r="B32" i="2" a="1"/>
  <c r="B32" i="2"/>
  <c r="B33" i="2" a="1"/>
  <c r="B33" i="2" s="1"/>
  <c r="B30" i="2" a="1"/>
  <c r="B30" i="2" s="1"/>
  <c r="I29" i="2"/>
  <c r="K25" i="2"/>
  <c r="K16" i="2" a="1"/>
  <c r="K16" i="2" s="1"/>
  <c r="A26" i="1"/>
  <c r="G17" i="2"/>
  <c r="G21" i="2"/>
  <c r="G25" i="2"/>
  <c r="G18" i="2"/>
  <c r="G22" i="2"/>
  <c r="G23" i="2"/>
  <c r="G20" i="2"/>
  <c r="G24" i="2"/>
  <c r="G19" i="2"/>
  <c r="G16" i="2"/>
  <c r="E8" i="2"/>
  <c r="E6" i="2"/>
  <c r="E3" i="2"/>
  <c r="E11" i="2"/>
  <c r="E12" i="2"/>
  <c r="E10" i="2"/>
  <c r="E5" i="2"/>
  <c r="E7" i="2"/>
  <c r="E9" i="2"/>
  <c r="E4" i="2"/>
  <c r="K19" i="2" l="1"/>
  <c r="K18" i="2"/>
  <c r="K17" i="2"/>
  <c r="K20" i="2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E9" i="5" l="1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>
  <connection id="1" sourceFile="C:\Users\user\Desktop\새 폴더\길벗컴활1급\01 엑셀\03 기본모의고사\통화요금.accdb" keepAlive="1" name="통화요금" type="5" refreshedVersion="6">
    <dbPr connection="Provider=Microsoft.ACE.OLEDB.12.0;User ID=Admin;Data Source=C:\Users\user\Desktop\새 폴더\길벗컴활1급\01 엑셀\03 기본모의고사\통화요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통화시간별요금" commandType="3"/>
  </connection>
</connections>
</file>

<file path=xl/sharedStrings.xml><?xml version="1.0" encoding="utf-8"?>
<sst xmlns="http://schemas.openxmlformats.org/spreadsheetml/2006/main" count="296" uniqueCount="166">
  <si>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</si>
  <si>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</si>
  <si>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</si>
  <si>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</si>
  <si>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</si>
  <si>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</si>
  <si>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</si>
  <si>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</si>
  <si>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</si>
  <si>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</si>
  <si>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</si>
  <si>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</si>
  <si>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</si>
  <si>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</si>
  <si>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</si>
  <si>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</si>
  <si>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</si>
  <si>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</si>
  <si>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</si>
  <si>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</si>
  <si>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</si>
  <si>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</si>
  <si>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</si>
  <si>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</si>
  <si>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</si>
  <si>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</si>
  <si>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</si>
  <si>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</si>
  <si>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</si>
  <si>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</si>
  <si>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</si>
  <si>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</si>
  <si>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</si>
  <si>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</si>
  <si>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</si>
  <si>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</si>
  <si>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</si>
  <si>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</si>
  <si>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</si>
  <si>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</si>
  <si>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</si>
  <si>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</si>
  <si>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</si>
  <si>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</si>
  <si>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</si>
  <si>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</si>
  <si>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</si>
  <si>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</si>
  <si>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</si>
  <si>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</si>
  <si>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</si>
  <si>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</si>
  <si>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</si>
  <si>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</si>
  <si>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</si>
  <si>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</si>
  <si>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</si>
  <si>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</si>
  <si>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</si>
  <si>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</si>
  <si>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</si>
  <si>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</si>
  <si>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</si>
  <si>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</si>
  <si>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</si>
  <si>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</si>
  <si>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</si>
  <si>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</si>
  <si>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</si>
  <si>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</si>
  <si>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</si>
  <si>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</si>
  <si>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</si>
  <si>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</si>
  <si>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</si>
  <si>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</si>
  <si>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</si>
  <si>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</si>
  <si>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</si>
  <si>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</si>
  <si>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</si>
  <si>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</si>
  <si>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</si>
  <si>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</si>
  <si>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</si>
  <si>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</si>
  <si>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</si>
  <si>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</si>
  <si>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</si>
  <si>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</si>
  <si>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</si>
  <si>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</si>
  <si>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</si>
  <si>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</si>
  <si>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</si>
  <si>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</si>
  <si>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</si>
  <si>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</si>
  <si>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</si>
  <si>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</si>
  <si>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</si>
  <si>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</si>
  <si>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</si>
  <si>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</si>
  <si>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</si>
  <si>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</si>
  <si>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</si>
  <si>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</si>
  <si>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</si>
  <si>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</si>
  <si>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</si>
  <si>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</si>
  <si>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</si>
  <si>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</si>
  <si>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</si>
  <si>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</si>
  <si>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</si>
  <si>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</si>
  <si>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</si>
  <si>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</si>
  <si>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</si>
  <si>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</si>
  <si>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</si>
  <si>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</si>
  <si>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</si>
  <si>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</si>
  <si>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</si>
  <si>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</si>
  <si>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</si>
  <si>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</si>
  <si>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</si>
  <si>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</si>
  <si>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</si>
  <si>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</si>
  <si>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</si>
  <si>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</si>
  <si>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</si>
  <si>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</si>
  <si>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</si>
  <si>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</si>
  <si>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</si>
  <si>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</si>
  <si>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</si>
  <si>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</si>
  <si>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</si>
  <si>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</si>
  <si>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</si>
  <si>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</si>
  <si>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</si>
  <si>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고객코드</t>
  </si>
  <si>
    <t>(모두)</t>
  </si>
  <si>
    <t>총합계</t>
  </si>
  <si>
    <t>순번</t>
  </si>
  <si>
    <t>1-5</t>
  </si>
  <si>
    <t>6-10</t>
  </si>
  <si>
    <t>11-15</t>
  </si>
  <si>
    <t>16-20</t>
  </si>
  <si>
    <t>21-25</t>
  </si>
  <si>
    <t>26-30</t>
  </si>
  <si>
    <t>최소값 : 통화시간(초)</t>
  </si>
  <si>
    <t>최소값 : 요금(원)</t>
  </si>
  <si>
    <t>평균</t>
    <phoneticPr fontId="1" type="noConversion"/>
  </si>
  <si>
    <t>국어</t>
    <phoneticPr fontId="1" type="noConversion"/>
  </si>
  <si>
    <t>&gt;=90</t>
    <phoneticPr fontId="1" type="noConversion"/>
  </si>
  <si>
    <t>수학</t>
    <phoneticPr fontId="1" type="noConversion"/>
  </si>
  <si>
    <t>총점평균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</si>
</sst>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1" formatCode="[&gt;=80]#,##0.0&quot;(잘함)&quot;;[&gt;=60]#,##0.0&quot;(보통)&quot;;#,##0.0&quot;(노력요함)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8" fillId="0" borderId="1" xfId="3" applyFont="1" applyBorder="1" applyAlignment="1">
      <alignment horizontal="center"/>
    </xf>
    <xf numFmtId="0" fontId="5" fillId="0" borderId="1" xfId="2" applyFont="1" applyBorder="1"/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4"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3-4D4C-93FE-1A892DF8D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0</xdr:row>
          <xdr:rowOff>85725</xdr:rowOff>
        </xdr:from>
        <xdr:to>
          <xdr:col>4</xdr:col>
          <xdr:colOff>638175</xdr:colOff>
          <xdr:row>1</xdr:row>
          <xdr:rowOff>104775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721.692167824076" createdVersion="6" refreshedVersion="6" minRefreshableVersion="3" recordCount="30">
  <cacheSource type="external" connectionId="1"/>
  <cacheFields count="6">
    <cacheField name="순번" numFmtId="0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날짜" numFmtId="0">
      <sharedItems containsSemiMixedTypes="0" containsNonDate="0" containsDate="1" containsString="0" minDate="2023-01-02T00:00:00" maxDate="2023-02-02T00:00:00" count="30"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2-01T00:00:00"/>
      </sharedItems>
    </cacheField>
    <cacheField name="고객코드" numFmtId="0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코드" numFmtId="0">
      <sharedItems count="23">
        <s v="H-33"/>
        <s v="T-51"/>
        <s v="A-05"/>
        <s v="C-01"/>
        <s v="S-29"/>
        <s v="G-17"/>
        <s v="D-07"/>
        <s v="S-28"/>
        <s v="D-09"/>
        <s v="H-31"/>
        <s v="A-03"/>
        <s v="T-38"/>
        <s v="C-06"/>
        <s v="S-30"/>
        <s v="H-36"/>
        <s v="C-07"/>
        <s v="G-14"/>
        <s v="J-21"/>
        <s v="T-50"/>
        <s v="J-20"/>
        <s v="S-26"/>
        <s v="T-49"/>
        <s v="C-04"/>
      </sharedItems>
    </cacheField>
    <cacheField name="요금(원)" numFmtId="0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2"/>
    <x v="2"/>
  </r>
  <r>
    <x v="3"/>
    <x v="3"/>
    <x v="3"/>
    <x v="3"/>
    <x v="3"/>
    <x v="3"/>
  </r>
  <r>
    <x v="4"/>
    <x v="4"/>
    <x v="4"/>
    <x v="4"/>
    <x v="0"/>
    <x v="4"/>
  </r>
  <r>
    <x v="5"/>
    <x v="5"/>
    <x v="5"/>
    <x v="5"/>
    <x v="4"/>
    <x v="5"/>
  </r>
  <r>
    <x v="6"/>
    <x v="6"/>
    <x v="4"/>
    <x v="6"/>
    <x v="5"/>
    <x v="6"/>
  </r>
  <r>
    <x v="7"/>
    <x v="7"/>
    <x v="6"/>
    <x v="7"/>
    <x v="6"/>
    <x v="7"/>
  </r>
  <r>
    <x v="8"/>
    <x v="8"/>
    <x v="7"/>
    <x v="8"/>
    <x v="7"/>
    <x v="8"/>
  </r>
  <r>
    <x v="9"/>
    <x v="9"/>
    <x v="8"/>
    <x v="9"/>
    <x v="8"/>
    <x v="9"/>
  </r>
  <r>
    <x v="10"/>
    <x v="10"/>
    <x v="7"/>
    <x v="10"/>
    <x v="9"/>
    <x v="10"/>
  </r>
  <r>
    <x v="11"/>
    <x v="11"/>
    <x v="2"/>
    <x v="11"/>
    <x v="10"/>
    <x v="11"/>
  </r>
  <r>
    <x v="12"/>
    <x v="12"/>
    <x v="9"/>
    <x v="12"/>
    <x v="11"/>
    <x v="12"/>
  </r>
  <r>
    <x v="13"/>
    <x v="13"/>
    <x v="10"/>
    <x v="13"/>
    <x v="12"/>
    <x v="13"/>
  </r>
  <r>
    <x v="14"/>
    <x v="14"/>
    <x v="2"/>
    <x v="14"/>
    <x v="8"/>
    <x v="14"/>
  </r>
  <r>
    <x v="15"/>
    <x v="15"/>
    <x v="11"/>
    <x v="15"/>
    <x v="13"/>
    <x v="15"/>
  </r>
  <r>
    <x v="16"/>
    <x v="16"/>
    <x v="12"/>
    <x v="16"/>
    <x v="9"/>
    <x v="16"/>
  </r>
  <r>
    <x v="17"/>
    <x v="17"/>
    <x v="13"/>
    <x v="17"/>
    <x v="14"/>
    <x v="17"/>
  </r>
  <r>
    <x v="18"/>
    <x v="18"/>
    <x v="14"/>
    <x v="18"/>
    <x v="15"/>
    <x v="18"/>
  </r>
  <r>
    <x v="19"/>
    <x v="19"/>
    <x v="15"/>
    <x v="19"/>
    <x v="16"/>
    <x v="19"/>
  </r>
  <r>
    <x v="20"/>
    <x v="20"/>
    <x v="2"/>
    <x v="20"/>
    <x v="17"/>
    <x v="20"/>
  </r>
  <r>
    <x v="21"/>
    <x v="21"/>
    <x v="16"/>
    <x v="21"/>
    <x v="4"/>
    <x v="21"/>
  </r>
  <r>
    <x v="22"/>
    <x v="22"/>
    <x v="17"/>
    <x v="22"/>
    <x v="18"/>
    <x v="22"/>
  </r>
  <r>
    <x v="23"/>
    <x v="23"/>
    <x v="3"/>
    <x v="23"/>
    <x v="19"/>
    <x v="23"/>
  </r>
  <r>
    <x v="24"/>
    <x v="24"/>
    <x v="18"/>
    <x v="24"/>
    <x v="19"/>
    <x v="24"/>
  </r>
  <r>
    <x v="25"/>
    <x v="25"/>
    <x v="3"/>
    <x v="25"/>
    <x v="16"/>
    <x v="25"/>
  </r>
  <r>
    <x v="26"/>
    <x v="26"/>
    <x v="19"/>
    <x v="26"/>
    <x v="8"/>
    <x v="26"/>
  </r>
  <r>
    <x v="27"/>
    <x v="27"/>
    <x v="7"/>
    <x v="27"/>
    <x v="20"/>
    <x v="27"/>
  </r>
  <r>
    <x v="28"/>
    <x v="28"/>
    <x v="20"/>
    <x v="28"/>
    <x v="21"/>
    <x v="28"/>
  </r>
  <r>
    <x v="29"/>
    <x v="29"/>
    <x v="11"/>
    <x v="29"/>
    <x v="22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3:C10" firstHeaderRow="0" firstDataRow="1" firstDataCol="1" rowPageCount="1" colPageCount="1"/>
  <pivotFields count="6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showAll="0"/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최소값 : 통화시간(초)" fld="3" subtotal="min" baseField="0" baseItem="4" numFmtId="41"/>
    <dataField name="최소값 : 요금(원)" fld="5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I35"/>
  <sheetViews>
    <sheetView workbookViewId="0">
      <selection activeCell="K18" sqref="K18"/>
    </sheetView>
  </sheetViews>
  <sheetFormatPr defaultRowHeight="16.5"/>
  <cols>
    <col min="1" max="1" width="11.25" customWidth="1"/>
    <col min="2" max="2" width="5.625" customWidth="1"/>
    <col min="3" max="3" width="13.25" bestFit="1" customWidth="1"/>
    <col min="4" max="4" width="7.6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625" customWidth="1"/>
  </cols>
  <sheetData>
    <row r="2" spans="1:9" ht="20.25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4" t="s">
        <v>148</v>
      </c>
    </row>
    <row r="26" spans="1:9">
      <c r="A26" t="b">
        <f>OR(G5&gt;=LARGE($G$5:$G$23,3),G5&lt;=SMALL($G$5:$G$23,3))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3" priority="1">
      <formula>(YEAR($C5)=2020)+(YEAR($C5)=2021)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6"/>
  <sheetViews>
    <sheetView topLeftCell="A33" workbookViewId="0">
      <selection activeCell="I37" sqref="I37:I56"/>
    </sheetView>
  </sheetViews>
  <sheetFormatPr defaultRowHeight="16.5"/>
  <cols>
    <col min="1" max="1" width="10.25" customWidth="1"/>
    <col min="2" max="2" width="9.25" customWidth="1"/>
    <col min="3" max="3" width="10.375" customWidth="1"/>
    <col min="4" max="4" width="6.875" customWidth="1"/>
    <col min="5" max="5" width="13.25" customWidth="1"/>
    <col min="6" max="6" width="11.875" customWidth="1"/>
    <col min="7" max="7" width="11.375" customWidth="1"/>
    <col min="8" max="8" width="8.625" customWidth="1"/>
    <col min="9" max="9" width="11.375" customWidth="1"/>
    <col min="10" max="10" width="11.75" customWidth="1"/>
    <col min="11" max="11" width="9.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t="e">
        <f t="shared" ref="E3:E12" ca="1" si="0">D3*SWITCH(LEFT(B3,2),"MW",30,"MI",120,"MD",70,"KB",35)*(1-(SWITCH(LEFT(B3,2),"MW",0.02,"MI",0.05,"MD",0.04,"KB",0.03)+IF(D3&gt;=200,1%,0%)))</f>
        <v>#NAME?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t="e">
        <f t="shared" ca="1" si="0"/>
        <v>#NAME?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t="e">
        <f t="shared" ca="1" si="0"/>
        <v>#NAME?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t="e">
        <f t="shared" ca="1" si="0"/>
        <v>#NAME?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t="e">
        <f t="shared" ca="1" si="0"/>
        <v>#NAME?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t="e">
        <f t="shared" ca="1" si="0"/>
        <v>#NAME?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t="e">
        <f t="shared" ca="1" si="0"/>
        <v>#NAME?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t="e">
        <f t="shared" ca="1" si="0"/>
        <v>#NAME?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t="e">
        <f t="shared" ca="1" si="0"/>
        <v>#NAME?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t="e">
        <f t="shared" ca="1" si="0"/>
        <v>#NAME?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30" t="s">
        <v>63</v>
      </c>
      <c r="J15" s="31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1">SUM(C16:E16)</f>
        <v>228</v>
      </c>
      <c r="G16" s="1" t="str">
        <f>평점(F16)</f>
        <v>C</v>
      </c>
      <c r="I16" s="1">
        <v>0</v>
      </c>
      <c r="J16" s="6">
        <v>180</v>
      </c>
      <c r="K16" s="6">
        <f t="array" ref="K16:K20">FREQUENCY(F16:F25,J16:J20)</f>
        <v>1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1"/>
        <v>220</v>
      </c>
      <c r="G17" s="1" t="str">
        <f t="shared" ref="G17:G25" si="2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1"/>
        <v>203</v>
      </c>
      <c r="G18" s="1" t="str">
        <f t="shared" si="2"/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1"/>
        <v>273</v>
      </c>
      <c r="G19" s="1" t="str">
        <f t="shared" si="2"/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1"/>
        <v>231</v>
      </c>
      <c r="G20" s="1" t="str">
        <f t="shared" si="2"/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1"/>
        <v>250</v>
      </c>
      <c r="G21" s="1" t="str">
        <f t="shared" si="2"/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1"/>
        <v>178</v>
      </c>
      <c r="G22" s="1" t="str">
        <f t="shared" si="2"/>
        <v>F</v>
      </c>
      <c r="I22" s="7" t="s">
        <v>162</v>
      </c>
      <c r="J22" s="7" t="s">
        <v>164</v>
      </c>
      <c r="K22" s="7" t="s">
        <v>165</v>
      </c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1"/>
        <v>268</v>
      </c>
      <c r="G23" s="1" t="str">
        <f t="shared" si="2"/>
        <v>B</v>
      </c>
      <c r="I23" s="7" t="s">
        <v>163</v>
      </c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1"/>
        <v>270</v>
      </c>
      <c r="G24" s="1" t="str">
        <f t="shared" si="2"/>
        <v>A</v>
      </c>
      <c r="I24" s="7"/>
      <c r="J24" s="7" t="s">
        <v>163</v>
      </c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1"/>
        <v>261</v>
      </c>
      <c r="G25" s="1" t="str">
        <f t="shared" si="2"/>
        <v>B</v>
      </c>
      <c r="I25" s="7"/>
      <c r="J25" s="7"/>
      <c r="K25" s="7" t="b">
        <f>F16&gt;=AVERAGE($F$16:$F$25)</f>
        <v>0</v>
      </c>
    </row>
    <row r="27" spans="1:11">
      <c r="I27" t="s">
        <v>75</v>
      </c>
    </row>
    <row r="28" spans="1:11">
      <c r="A28" t="s">
        <v>147</v>
      </c>
      <c r="I28" s="8" t="s">
        <v>76</v>
      </c>
      <c r="J28" s="9"/>
    </row>
    <row r="29" spans="1:11">
      <c r="A29" s="1" t="s">
        <v>77</v>
      </c>
      <c r="B29" s="5" t="s">
        <v>78</v>
      </c>
      <c r="I29" s="32">
        <f>DAVERAGE(A15:G25,4,I22:K25)</f>
        <v>87.8</v>
      </c>
      <c r="J29" s="33"/>
    </row>
    <row r="30" spans="1:11">
      <c r="A30" s="6" t="s">
        <v>79</v>
      </c>
      <c r="B30" s="1">
        <f t="array" ref="B30">MAX(($C$37:$C$56=A30)*(YEAR($F$37:$F$56)&gt;=2018)*$D$37:$D$56)</f>
        <v>135</v>
      </c>
    </row>
    <row r="31" spans="1:11">
      <c r="A31" s="6" t="s">
        <v>80</v>
      </c>
      <c r="B31" s="1">
        <f t="array" ref="B31">MAX(($C$37:$C$56=A31)*(YEAR($F$37:$F$56)&gt;=2018)*$D$37:$D$56)</f>
        <v>90</v>
      </c>
    </row>
    <row r="32" spans="1:11">
      <c r="A32" s="6" t="s">
        <v>81</v>
      </c>
      <c r="B32" s="1">
        <f t="array" ref="B32">MAX(($C$37:$C$56=A32)*(YEAR($F$37:$F$56)&gt;=2018)*$D$37:$D$56)</f>
        <v>160</v>
      </c>
    </row>
    <row r="33" spans="1:9">
      <c r="A33" s="6" t="s">
        <v>82</v>
      </c>
      <c r="B33" s="1">
        <f t="array" ref="B33">MAX(($C$37:$C$56=A33)*(YEAR($F$37:$F$56)&gt;=2018)*$D$37:$D$56)</f>
        <v>66</v>
      </c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2" t="str">
        <f>TEXT(QUOTIENT(_xlfn.DAYS(G37,F37),30),"00개월")</f>
        <v>36개월</v>
      </c>
      <c r="I37" s="23" t="str">
        <f>IF(LEFT(B37,1)="Y","예술빌딩("&amp;COUNTIF($B$37:B37,"Y*")&amp;")",IF(LEFT(B37,1)="W","월드빌딩("&amp;COUNTIF($B$37:B37,"W*")&amp;")","그외("&amp;COUNTIF($B$37:B37,"&lt;&gt;Y*")-COUNTIF($B$37:B37,"W*")&amp;")"))</f>
        <v>그외(1)</v>
      </c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2" t="str">
        <f t="shared" ref="H38:H55" si="3">TEXT(QUOTIENT(_xlfn.DAYS(G38,F38),30),"00개월")</f>
        <v>73개월</v>
      </c>
      <c r="I38" s="23" t="str">
        <f>IF(LEFT(B38,1)="Y","예술빌딩("&amp;COUNTIF($B$37:B38,"Y*")&amp;")",IF(LEFT(B38,1)="W","월드빌딩("&amp;COUNTIF($B$37:B38,"W*")&amp;")","그외("&amp;COUNTIF($B$37:B38,"&lt;&gt;Y*")-COUNTIF($B$37:B38,"W*")&amp;")"))</f>
        <v>그외(2)</v>
      </c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2" t="str">
        <f t="shared" si="3"/>
        <v>74개월</v>
      </c>
      <c r="I39" s="23" t="str">
        <f>IF(LEFT(B39,1)="Y","예술빌딩("&amp;COUNTIF($B$37:B39,"Y*")&amp;")",IF(LEFT(B39,1)="W","월드빌딩("&amp;COUNTIF($B$37:B39,"W*")&amp;")","그외("&amp;COUNTIF($B$37:B39,"&lt;&gt;Y*")-COUNTIF($B$37:B39,"W*")&amp;")"))</f>
        <v>예술빌딩(1)</v>
      </c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2" t="str">
        <f t="shared" si="3"/>
        <v>60개월</v>
      </c>
      <c r="I40" s="23" t="str">
        <f>IF(LEFT(B40,1)="Y","예술빌딩("&amp;COUNTIF($B$37:B40,"Y*")&amp;")",IF(LEFT(B40,1)="W","월드빌딩("&amp;COUNTIF($B$37:B40,"W*")&amp;")","그외("&amp;COUNTIF($B$37:B40,"&lt;&gt;Y*")-COUNTIF($B$37:B40,"W*")&amp;")"))</f>
        <v>예술빌딩(2)</v>
      </c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2" t="str">
        <f t="shared" si="3"/>
        <v>36개월</v>
      </c>
      <c r="I41" s="23" t="str">
        <f>IF(LEFT(B41,1)="Y","예술빌딩("&amp;COUNTIF($B$37:B41,"Y*")&amp;")",IF(LEFT(B41,1)="W","월드빌딩("&amp;COUNTIF($B$37:B41,"W*")&amp;")","그외("&amp;COUNTIF($B$37:B41,"&lt;&gt;Y*")-COUNTIF($B$37:B41,"W*")&amp;")"))</f>
        <v>그외(3)</v>
      </c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2" t="str">
        <f t="shared" si="3"/>
        <v>12개월</v>
      </c>
      <c r="I42" s="23" t="str">
        <f>IF(LEFT(B42,1)="Y","예술빌딩("&amp;COUNTIF($B$37:B42,"Y*")&amp;")",IF(LEFT(B42,1)="W","월드빌딩("&amp;COUNTIF($B$37:B42,"W*")&amp;")","그외("&amp;COUNTIF($B$37:B42,"&lt;&gt;Y*")-COUNTIF($B$37:B42,"W*")&amp;")"))</f>
        <v>그외(4)</v>
      </c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2" t="str">
        <f t="shared" si="3"/>
        <v>61개월</v>
      </c>
      <c r="I43" s="23" t="str">
        <f>IF(LEFT(B43,1)="Y","예술빌딩("&amp;COUNTIF($B$37:B43,"Y*")&amp;")",IF(LEFT(B43,1)="W","월드빌딩("&amp;COUNTIF($B$37:B43,"W*")&amp;")","그외("&amp;COUNTIF($B$37:B43,"&lt;&gt;Y*")-COUNTIF($B$37:B43,"W*")&amp;")"))</f>
        <v>예술빌딩(3)</v>
      </c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2" t="str">
        <f t="shared" si="3"/>
        <v>36개월</v>
      </c>
      <c r="I44" s="23" t="str">
        <f>IF(LEFT(B44,1)="Y","예술빌딩("&amp;COUNTIF($B$37:B44,"Y*")&amp;")",IF(LEFT(B44,1)="W","월드빌딩("&amp;COUNTIF($B$37:B44,"W*")&amp;")","그외("&amp;COUNTIF($B$37:B44,"&lt;&gt;Y*")-COUNTIF($B$37:B44,"W*")&amp;")"))</f>
        <v>예술빌딩(4)</v>
      </c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2" t="str">
        <f t="shared" si="3"/>
        <v>60개월</v>
      </c>
      <c r="I45" s="23" t="str">
        <f>IF(LEFT(B45,1)="Y","예술빌딩("&amp;COUNTIF($B$37:B45,"Y*")&amp;")",IF(LEFT(B45,1)="W","월드빌딩("&amp;COUNTIF($B$37:B45,"W*")&amp;")","그외("&amp;COUNTIF($B$37:B45,"&lt;&gt;Y*")-COUNTIF($B$37:B45,"W*")&amp;")"))</f>
        <v>예술빌딩(5)</v>
      </c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2" t="str">
        <f t="shared" si="3"/>
        <v>48개월</v>
      </c>
      <c r="I46" s="23" t="str">
        <f>IF(LEFT(B46,1)="Y","예술빌딩("&amp;COUNTIF($B$37:B46,"Y*")&amp;")",IF(LEFT(B46,1)="W","월드빌딩("&amp;COUNTIF($B$37:B46,"W*")&amp;")","그외("&amp;COUNTIF($B$37:B46,"&lt;&gt;Y*")-COUNTIF($B$37:B46,"W*")&amp;")"))</f>
        <v>월드빌딩(1)</v>
      </c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2" t="str">
        <f t="shared" si="3"/>
        <v>-24개월</v>
      </c>
      <c r="I47" s="23" t="str">
        <f>IF(LEFT(B47,1)="Y","예술빌딩("&amp;COUNTIF($B$37:B47,"Y*")&amp;")",IF(LEFT(B47,1)="W","월드빌딩("&amp;COUNTIF($B$37:B47,"W*")&amp;")","그외("&amp;COUNTIF($B$37:B47,"&lt;&gt;Y*")-COUNTIF($B$37:B47,"W*")&amp;")"))</f>
        <v>그외(5)</v>
      </c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2" t="str">
        <f t="shared" si="3"/>
        <v>36개월</v>
      </c>
      <c r="I48" s="23" t="str">
        <f>IF(LEFT(B48,1)="Y","예술빌딩("&amp;COUNTIF($B$37:B48,"Y*")&amp;")",IF(LEFT(B48,1)="W","월드빌딩("&amp;COUNTIF($B$37:B48,"W*")&amp;")","그외("&amp;COUNTIF($B$37:B48,"&lt;&gt;Y*")-COUNTIF($B$37:B48,"W*")&amp;")"))</f>
        <v>월드빌딩(2)</v>
      </c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2" t="str">
        <f t="shared" si="3"/>
        <v>48개월</v>
      </c>
      <c r="I49" s="23" t="str">
        <f>IF(LEFT(B49,1)="Y","예술빌딩("&amp;COUNTIF($B$37:B49,"Y*")&amp;")",IF(LEFT(B49,1)="W","월드빌딩("&amp;COUNTIF($B$37:B49,"W*")&amp;")","그외("&amp;COUNTIF($B$37:B49,"&lt;&gt;Y*")-COUNTIF($B$37:B49,"W*")&amp;")"))</f>
        <v>월드빌딩(3)</v>
      </c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2" t="str">
        <f t="shared" si="3"/>
        <v>12개월</v>
      </c>
      <c r="I50" s="23" t="str">
        <f>IF(LEFT(B50,1)="Y","예술빌딩("&amp;COUNTIF($B$37:B50,"Y*")&amp;")",IF(LEFT(B50,1)="W","월드빌딩("&amp;COUNTIF($B$37:B50,"W*")&amp;")","그외("&amp;COUNTIF($B$37:B50,"&lt;&gt;Y*")-COUNTIF($B$37:B50,"W*")&amp;")"))</f>
        <v>월드빌딩(4)</v>
      </c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2" t="str">
        <f t="shared" si="3"/>
        <v>48개월</v>
      </c>
      <c r="I51" s="23" t="str">
        <f>IF(LEFT(B51,1)="Y","예술빌딩("&amp;COUNTIF($B$37:B51,"Y*")&amp;")",IF(LEFT(B51,1)="W","월드빌딩("&amp;COUNTIF($B$37:B51,"W*")&amp;")","그외("&amp;COUNTIF($B$37:B51,"&lt;&gt;Y*")-COUNTIF($B$37:B51,"W*")&amp;")"))</f>
        <v>월드빌딩(5)</v>
      </c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2" t="str">
        <f t="shared" si="3"/>
        <v>36개월</v>
      </c>
      <c r="I52" s="23" t="str">
        <f>IF(LEFT(B52,1)="Y","예술빌딩("&amp;COUNTIF($B$37:B52,"Y*")&amp;")",IF(LEFT(B52,1)="W","월드빌딩("&amp;COUNTIF($B$37:B52,"W*")&amp;")","그외("&amp;COUNTIF($B$37:B52,"&lt;&gt;Y*")-COUNTIF($B$37:B52,"W*")&amp;")"))</f>
        <v>그외(6)</v>
      </c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2" t="str">
        <f t="shared" si="3"/>
        <v>24개월</v>
      </c>
      <c r="I53" s="23" t="str">
        <f>IF(LEFT(B53,1)="Y","예술빌딩("&amp;COUNTIF($B$37:B53,"Y*")&amp;")",IF(LEFT(B53,1)="W","월드빌딩("&amp;COUNTIF($B$37:B53,"W*")&amp;")","그외("&amp;COUNTIF($B$37:B53,"&lt;&gt;Y*")-COUNTIF($B$37:B53,"W*")&amp;")"))</f>
        <v>그외(7)</v>
      </c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2" t="str">
        <f t="shared" si="3"/>
        <v>36개월</v>
      </c>
      <c r="I54" s="23" t="str">
        <f>IF(LEFT(B54,1)="Y","예술빌딩("&amp;COUNTIF($B$37:B54,"Y*")&amp;")",IF(LEFT(B54,1)="W","월드빌딩("&amp;COUNTIF($B$37:B54,"W*")&amp;")","그외("&amp;COUNTIF($B$37:B54,"&lt;&gt;Y*")-COUNTIF($B$37:B54,"W*")&amp;")"))</f>
        <v>월드빌딩(6)</v>
      </c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2" t="str">
        <f t="shared" si="3"/>
        <v>48개월</v>
      </c>
      <c r="I55" s="23" t="str">
        <f>IF(LEFT(B55,1)="Y","예술빌딩("&amp;COUNTIF($B$37:B55,"Y*")&amp;")",IF(LEFT(B55,1)="W","월드빌딩("&amp;COUNTIF($B$37:B55,"W*")&amp;")","그외("&amp;COUNTIF($B$37:B55,"&lt;&gt;Y*")-COUNTIF($B$37:B55,"W*")&amp;")"))</f>
        <v>예술빌딩(6)</v>
      </c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2" t="str">
        <f>TEXT(QUOTIENT(_xlfn.DAYS(G56,F56),30),"00개월")</f>
        <v>60개월</v>
      </c>
      <c r="I56" s="23" t="str">
        <f>IF(LEFT(B56,1)="Y","예술빌딩("&amp;COUNTIF($B$37:B56,"Y*")&amp;")",IF(LEFT(B56,1)="W","월드빌딩("&amp;COUNTIF($B$37:B56,"W*")&amp;")","그외("&amp;COUNTIF($B$37:B56,"&lt;&gt;Y*")-COUNTIF($B$37:B56,"W*")&amp;")"))</f>
        <v>그외(8)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0"/>
  <sheetViews>
    <sheetView workbookViewId="0">
      <selection activeCell="B7" sqref="B7"/>
    </sheetView>
  </sheetViews>
  <sheetFormatPr defaultRowHeight="16.5"/>
  <cols>
    <col min="1" max="1" width="9" bestFit="1" customWidth="1"/>
    <col min="2" max="2" width="20.75" bestFit="1" customWidth="1"/>
    <col min="3" max="3" width="16.625" bestFit="1" customWidth="1"/>
  </cols>
  <sheetData>
    <row r="1" spans="1:3">
      <c r="A1" s="25" t="s">
        <v>149</v>
      </c>
      <c r="B1" t="s">
        <v>150</v>
      </c>
    </row>
    <row r="3" spans="1:3">
      <c r="A3" s="25" t="s">
        <v>152</v>
      </c>
      <c r="B3" t="s">
        <v>159</v>
      </c>
      <c r="C3" t="s">
        <v>160</v>
      </c>
    </row>
    <row r="4" spans="1:3">
      <c r="A4" t="s">
        <v>153</v>
      </c>
      <c r="B4" s="26">
        <v>478</v>
      </c>
      <c r="C4" s="26">
        <v>2390</v>
      </c>
    </row>
    <row r="5" spans="1:3">
      <c r="A5" t="s">
        <v>154</v>
      </c>
      <c r="B5" s="26">
        <v>168</v>
      </c>
      <c r="C5" s="26">
        <v>1848</v>
      </c>
    </row>
    <row r="6" spans="1:3">
      <c r="A6" t="s">
        <v>155</v>
      </c>
      <c r="B6" s="26">
        <v>142</v>
      </c>
      <c r="C6" s="26">
        <v>1140</v>
      </c>
    </row>
    <row r="7" spans="1:3">
      <c r="A7" t="s">
        <v>156</v>
      </c>
      <c r="B7" s="26">
        <v>77</v>
      </c>
      <c r="C7" s="26">
        <v>847</v>
      </c>
    </row>
    <row r="8" spans="1:3">
      <c r="A8" t="s">
        <v>157</v>
      </c>
      <c r="B8" s="26">
        <v>253</v>
      </c>
      <c r="C8" s="26">
        <v>2783</v>
      </c>
    </row>
    <row r="9" spans="1:3">
      <c r="A9" t="s">
        <v>158</v>
      </c>
      <c r="B9" s="26">
        <v>334</v>
      </c>
      <c r="C9" s="26">
        <v>2565</v>
      </c>
    </row>
    <row r="10" spans="1:3">
      <c r="A10" t="s">
        <v>151</v>
      </c>
      <c r="B10" s="26">
        <v>77</v>
      </c>
      <c r="C10" s="26">
        <v>847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1"/>
  <sheetViews>
    <sheetView workbookViewId="0">
      <selection activeCell="F6" sqref="F6"/>
    </sheetView>
  </sheetViews>
  <sheetFormatPr defaultRowHeight="16.5"/>
  <sheetData>
    <row r="1" spans="1:6">
      <c r="A1" t="s">
        <v>111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112</v>
      </c>
      <c r="F2" s="1" t="s">
        <v>113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4" t="s">
        <v>114</v>
      </c>
      <c r="B11" s="34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9"/>
  <sheetViews>
    <sheetView workbookViewId="0">
      <selection activeCell="C9" sqref="C9"/>
    </sheetView>
  </sheetViews>
  <sheetFormatPr defaultRowHeight="16.5"/>
  <cols>
    <col min="3" max="3" width="10.375" customWidth="1"/>
    <col min="4" max="4" width="12.875" customWidth="1"/>
    <col min="5" max="5" width="11.375" customWidth="1"/>
    <col min="6" max="6" width="12.5" customWidth="1"/>
  </cols>
  <sheetData>
    <row r="1" spans="1:6">
      <c r="B1" t="s">
        <v>115</v>
      </c>
    </row>
    <row r="2" spans="1:6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</row>
    <row r="3" spans="1:6">
      <c r="A3" s="1">
        <v>101</v>
      </c>
      <c r="B3" s="1" t="s">
        <v>122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123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124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125</v>
      </c>
      <c r="C6" s="1">
        <v>83</v>
      </c>
      <c r="D6" s="1">
        <v>78</v>
      </c>
      <c r="E6" s="14">
        <f t="shared" si="0"/>
        <v>80.5</v>
      </c>
      <c r="F6" s="1" t="s">
        <v>126</v>
      </c>
    </row>
    <row r="7" spans="1:6">
      <c r="A7" s="1">
        <v>105</v>
      </c>
      <c r="B7" s="1" t="s">
        <v>127</v>
      </c>
      <c r="C7" s="1">
        <v>65</v>
      </c>
      <c r="D7" s="1">
        <v>77</v>
      </c>
      <c r="E7" s="14">
        <f t="shared" si="0"/>
        <v>71</v>
      </c>
      <c r="F7" s="1" t="s">
        <v>126</v>
      </c>
    </row>
    <row r="8" spans="1:6">
      <c r="A8" s="1">
        <v>106</v>
      </c>
      <c r="B8" s="1" t="s">
        <v>128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161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G10"/>
  <sheetViews>
    <sheetView workbookViewId="0">
      <selection activeCell="K11" sqref="K11"/>
    </sheetView>
  </sheetViews>
  <sheetFormatPr defaultRowHeight="16.5"/>
  <cols>
    <col min="1" max="1" width="8.625" customWidth="1"/>
    <col min="2" max="3" width="9" bestFit="1" customWidth="1"/>
    <col min="7" max="7" width="14" bestFit="1" customWidth="1"/>
    <col min="8" max="8" width="1.875" customWidth="1"/>
    <col min="9" max="9" width="7.875" customWidth="1"/>
  </cols>
  <sheetData>
    <row r="1" spans="1:7">
      <c r="A1" t="s">
        <v>111</v>
      </c>
    </row>
    <row r="2" spans="1:7">
      <c r="A2" s="1" t="s">
        <v>57</v>
      </c>
      <c r="B2" s="1" t="s">
        <v>97</v>
      </c>
      <c r="C2" s="1" t="s">
        <v>129</v>
      </c>
      <c r="D2" s="1" t="s">
        <v>130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27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27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27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27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27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27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27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27">
        <v>54.6666666666667</v>
      </c>
    </row>
  </sheetData>
  <phoneticPr fontId="1" type="noConversion"/>
  <conditionalFormatting sqref="G3:G10">
    <cfRule type="top10" dxfId="2" priority="3" rank="3"/>
    <cfRule type="top10" dxfId="1" priority="2" rank="3"/>
    <cfRule type="top10" dxfId="0" priority="1" rank="3"/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상위3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9"/>
  <sheetViews>
    <sheetView tabSelected="1" workbookViewId="0"/>
  </sheetViews>
  <sheetFormatPr defaultRowHeight="16.5"/>
  <cols>
    <col min="2" max="2" width="11.875" bestFit="1" customWidth="1"/>
    <col min="4" max="4" width="11.75" customWidth="1"/>
    <col min="5" max="5" width="9.375" bestFit="1" customWidth="1"/>
  </cols>
  <sheetData>
    <row r="1" spans="1:5" ht="24">
      <c r="A1" s="28" t="s">
        <v>131</v>
      </c>
    </row>
    <row r="2" spans="1:5" ht="17.25" thickBot="1">
      <c r="A2" t="s">
        <v>20</v>
      </c>
    </row>
    <row r="3" spans="1:5" ht="17.25" thickBot="1">
      <c r="A3" s="16" t="s">
        <v>132</v>
      </c>
      <c r="B3" s="17" t="s">
        <v>133</v>
      </c>
      <c r="C3" s="17" t="s">
        <v>134</v>
      </c>
      <c r="D3" s="17" t="s">
        <v>135</v>
      </c>
      <c r="E3" s="18" t="s">
        <v>136</v>
      </c>
    </row>
    <row r="4" spans="1:5">
      <c r="A4" s="19" t="s">
        <v>137</v>
      </c>
      <c r="B4" s="19" t="s">
        <v>138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139</v>
      </c>
      <c r="B5" s="1" t="s">
        <v>140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141</v>
      </c>
      <c r="B6" s="1" t="s">
        <v>142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143</v>
      </c>
      <c r="B7" s="1" t="s">
        <v>144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145</v>
      </c>
      <c r="B8" s="1" t="s">
        <v>146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333375</xdr:colOff>
                <xdr:row>0</xdr:row>
                <xdr:rowOff>85725</xdr:rowOff>
              </from>
              <to>
                <xdr:col>4</xdr:col>
                <xdr:colOff>638175</xdr:colOff>
                <xdr:row>1</xdr:row>
                <xdr:rowOff>104775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2023-05-11T11:47:16Z</dcterms:created>
  <dcterms:modified xsi:type="dcterms:W3CDTF">2025-03-06T05:38:59Z</dcterms:modified>
</cp:coreProperties>
</file>