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 codeName="{1BF75E64-36B4-4512-B9E4-3ED0869CA821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tjseh\OneDrive\Desktop\"/>
    </mc:Choice>
  </mc:AlternateContent>
  <xr:revisionPtr revIDLastSave="0" documentId="8_{4E109B5C-A976-49BB-9537-D37C16E2CA86}" xr6:coauthVersionLast="47" xr6:coauthVersionMax="47" xr10:uidLastSave="{00000000-0000-0000-0000-000000000000}"/>
  <bookViews>
    <workbookView xWindow="-98" yWindow="-98" windowWidth="21795" windowHeight="12975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nm._FilterDatabase" localSheetId="5" hidden="1">'분석작업-1'!$A$3:$F$25</definedName>
    <definedName name="_xlnm.Criteria" localSheetId="3">'기본작업-4'!$A$16:$B$17</definedName>
    <definedName name="_xlnm.Extract" localSheetId="3">'기본작업-4'!$A$21:$J$21</definedName>
    <definedName name="목표매출액평균">'분석작업-3'!$H$14</definedName>
    <definedName name="목표수익률">'분석작업-3'!$B$3</definedName>
  </definedNames>
  <calcPr calcId="191029"/>
  <pivotCaches>
    <pivotCache cacheId="5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7" l="1"/>
  <c r="E6" i="7"/>
  <c r="E7" i="7"/>
  <c r="E8" i="7"/>
  <c r="E9" i="7"/>
  <c r="E10" i="7"/>
  <c r="E11" i="7"/>
  <c r="E12" i="7"/>
  <c r="E4" i="7"/>
  <c r="E26" i="5"/>
  <c r="E22" i="5"/>
  <c r="E18" i="5"/>
  <c r="E14" i="5"/>
  <c r="E10" i="5"/>
  <c r="E6" i="5"/>
  <c r="E28" i="5" s="1"/>
  <c r="D27" i="5"/>
  <c r="D23" i="5"/>
  <c r="D19" i="5"/>
  <c r="D15" i="5"/>
  <c r="D11" i="5"/>
  <c r="D7" i="5"/>
  <c r="D29" i="5" s="1"/>
  <c r="C27" i="4"/>
  <c r="C28" i="4"/>
  <c r="C29" i="4"/>
  <c r="C30" i="4"/>
  <c r="C31" i="4"/>
  <c r="C32" i="4"/>
  <c r="C33" i="4"/>
  <c r="C26" i="4"/>
  <c r="H15" i="4"/>
  <c r="H16" i="4"/>
  <c r="H17" i="4"/>
  <c r="H18" i="4"/>
  <c r="H19" i="4"/>
  <c r="H20" i="4"/>
  <c r="H21" i="4"/>
  <c r="H14" i="4"/>
  <c r="D22" i="4"/>
  <c r="I4" i="4"/>
  <c r="I5" i="4"/>
  <c r="I6" i="4"/>
  <c r="I7" i="4"/>
  <c r="I8" i="4"/>
  <c r="I9" i="4"/>
  <c r="I10" i="4"/>
  <c r="I3" i="4"/>
  <c r="D4" i="4"/>
  <c r="D5" i="4"/>
  <c r="D6" i="4"/>
  <c r="D7" i="4"/>
  <c r="D8" i="4"/>
  <c r="D9" i="4"/>
  <c r="D10" i="4"/>
  <c r="D3" i="4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장선동</author>
  </authors>
  <commentList>
    <comment ref="C1" authorId="0" shapeId="0" xr:uid="{C04D8A10-EE4C-4DDB-9C92-DB70615BD1FE}">
      <text>
        <r>
          <rPr>
            <b/>
            <sz val="9"/>
            <color indexed="81"/>
            <rFont val="Tahoma"/>
            <family val="2"/>
          </rPr>
          <t>2023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상반기</t>
        </r>
      </text>
    </comment>
  </commentList>
</comments>
</file>

<file path=xl/sharedStrings.xml><?xml version="1.0" encoding="utf-8"?>
<sst xmlns="http://schemas.openxmlformats.org/spreadsheetml/2006/main" count="392" uniqueCount="299">
  <si>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</si>
  <si>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</si>
  <si>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</si>
  <si>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</si>
  <si>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</si>
  <si>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</si>
  <si>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</si>
  <si>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</si>
  <si>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</si>
  <si>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</si>
  <si>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</si>
  <si>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</si>
  <si>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</si>
  <si>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</si>
  <si>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</si>
  <si>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</si>
  <si>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</si>
  <si>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</si>
  <si>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</si>
  <si>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</si>
  <si>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</si>
  <si>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</si>
  <si>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</si>
  <si>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</si>
  <si>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</si>
  <si>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</si>
  <si>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</si>
  <si>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</si>
  <si>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</si>
  <si>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</si>
  <si>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</si>
  <si>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</si>
  <si>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</si>
  <si>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</si>
  <si>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</si>
  <si>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</si>
  <si>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</si>
  <si>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</si>
  <si>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</si>
  <si>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</si>
  <si>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</si>
  <si>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</si>
  <si>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</si>
  <si>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</si>
  <si>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</si>
  <si>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</si>
  <si>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</si>
  <si>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</si>
  <si>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</si>
  <si>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</si>
  <si>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</si>
  <si>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</si>
  <si>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</si>
  <si>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</si>
  <si>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</si>
  <si>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</si>
  <si>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</si>
  <si>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</si>
  <si>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</si>
  <si>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</si>
  <si>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</si>
  <si>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</si>
  <si>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</si>
  <si>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</si>
  <si>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</si>
  <si>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</si>
  <si>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</si>
  <si>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</si>
  <si>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</si>
  <si>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</si>
  <si>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</si>
  <si>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</si>
  <si>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</si>
  <si>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</si>
  <si>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</si>
  <si>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</si>
  <si>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</si>
  <si>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</si>
  <si>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</si>
  <si>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</si>
  <si>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</si>
  <si>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</si>
  <si>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</si>
  <si>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</si>
  <si>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</si>
  <si>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</si>
  <si>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</si>
  <si>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</si>
  <si>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</si>
  <si>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</si>
  <si>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</si>
  <si>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</si>
  <si>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</si>
  <si>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</si>
  <si>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</si>
  <si>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</si>
  <si>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</si>
  <si>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</si>
  <si>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</si>
  <si>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</si>
  <si>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</si>
  <si>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</si>
  <si>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</si>
  <si>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</si>
  <si>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</si>
  <si>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</si>
  <si>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</si>
  <si>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</si>
  <si>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</si>
  <si>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</si>
  <si>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</si>
  <si>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</si>
  <si>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</si>
  <si>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</si>
  <si>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</si>
  <si>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</si>
  <si>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</si>
  <si>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</si>
  <si>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</si>
  <si>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</si>
  <si>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</si>
  <si>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</si>
  <si>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</si>
  <si>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</si>
  <si>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</si>
  <si>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</si>
  <si>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</si>
  <si>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</si>
  <si>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</si>
  <si>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</si>
  <si>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</si>
  <si>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</si>
  <si>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</si>
  <si>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</si>
  <si>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</si>
  <si>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</si>
  <si>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</si>
  <si>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</si>
  <si>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</si>
  <si>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</si>
  <si>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</si>
  <si>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</si>
  <si>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</si>
  <si>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</si>
  <si>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</si>
  <si>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</si>
  <si>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</si>
  <si>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</si>
  <si>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</si>
  <si>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</si>
  <si>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</si>
  <si>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</si>
  <si>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</si>
  <si>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</si>
  <si>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</si>
  <si>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</si>
  <si>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</si>
  <si>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</si>
  <si>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</si>
  <si>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</si>
  <si>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</si>
  <si>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</si>
  <si>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</si>
  <si>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</si>
  <si>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</si>
  <si>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</si>
  <si>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</si>
  <si>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</si>
  <si>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</si>
  <si>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</si>
  <si>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</si>
  <si>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</si>
  <si>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</si>
  <si>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</si>
  <si>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</si>
  <si>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</si>
  <si>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</si>
  <si>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</si>
  <si>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</si>
  <si>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</si>
  <si>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</si>
  <si>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</si>
  <si>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</si>
  <si>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</si>
  <si>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</si>
  <si>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</si>
  <si>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</si>
  <si>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</si>
  <si>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</si>
  <si>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</si>
  <si>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</si>
  <si>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</si>
  <si>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</si>
  <si>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</si>
  <si>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</si>
  <si>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</si>
  <si>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</si>
  <si>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</si>
  <si>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</si>
  <si>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</si>
  <si>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</si>
  <si>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</si>
  <si>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</si>
  <si>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</si>
  <si>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</si>
  <si>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</si>
  <si>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</si>
  <si>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</si>
  <si>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</si>
  <si>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</si>
  <si>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</si>
  <si>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</si>
  <si>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</si>
  <si>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</si>
  <si>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</si>
  <si>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</si>
  <si>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</si>
  <si>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</si>
  <si>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</si>
  <si>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</si>
  <si>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</si>
  <si>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</si>
  <si>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</si>
  <si>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</si>
  <si>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</si>
  <si>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</si>
  <si>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</si>
  <si>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</si>
  <si>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</si>
  <si>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</si>
  <si>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</si>
  <si>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</si>
  <si>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</si>
  <si>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</si>
  <si>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</si>
  <si>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</si>
  <si>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</si>
  <si>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</si>
  <si>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</si>
  <si>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</si>
  <si>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</si>
  <si>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</si>
  <si>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</si>
  <si>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</si>
  <si>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</si>
  <si>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</si>
  <si>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</si>
  <si>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</si>
  <si>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</si>
  <si>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</si>
  <si>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</si>
  <si>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</si>
  <si>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행 레이블</t>
  </si>
  <si>
    <t>열 레이블</t>
  </si>
  <si>
    <t>최소 : 근무년수</t>
  </si>
  <si>
    <t>목표수익률</t>
  </si>
  <si>
    <t>목표매출액평균</t>
  </si>
  <si>
    <t>목표수익률증가1</t>
  </si>
  <si>
    <t>만든 사람 장선동 날짜 2024-07-25</t>
  </si>
  <si>
    <t>목표수익률증가2</t>
  </si>
  <si>
    <t>만든 사람 장선동 날짜 2024-07-25
수정한 사람 장선동 날짜 2024-07-25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</si>
  <si>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</si>
  <si>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</si>
  <si>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</si>
  <si>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</si>
  <si>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</si>
  <si>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</si>
  <si>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</si>
  <si>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</si>
  <si>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대*</t>
    <phoneticPr fontId="1" type="noConversion"/>
  </si>
  <si>
    <t>&gt;=100</t>
    <phoneticPr fontId="1" type="noConversion"/>
  </si>
  <si>
    <t>소속부서</t>
    <phoneticPr fontId="1" type="noConversion"/>
  </si>
  <si>
    <t>입사일</t>
    <phoneticPr fontId="1" type="noConversion"/>
  </si>
  <si>
    <t>거주지역</t>
    <phoneticPr fontId="1" type="noConversion"/>
  </si>
  <si>
    <t>ID</t>
    <phoneticPr fontId="1" type="noConversion"/>
  </si>
  <si>
    <t>기획조정실</t>
    <phoneticPr fontId="1" type="noConversion"/>
  </si>
  <si>
    <t>관리부</t>
    <phoneticPr fontId="1" type="noConversion"/>
  </si>
  <si>
    <t>업무부</t>
    <phoneticPr fontId="1" type="noConversion"/>
  </si>
  <si>
    <t>대리</t>
    <phoneticPr fontId="1" type="noConversion"/>
  </si>
  <si>
    <t>과장</t>
    <phoneticPr fontId="1" type="noConversion"/>
  </si>
  <si>
    <t>사원</t>
    <phoneticPr fontId="1" type="noConversion"/>
  </si>
  <si>
    <t>김혜란</t>
    <phoneticPr fontId="1" type="noConversion"/>
  </si>
  <si>
    <t>최용석</t>
    <phoneticPr fontId="1" type="noConversion"/>
  </si>
  <si>
    <t>정지혜</t>
    <phoneticPr fontId="1" type="noConversion"/>
  </si>
  <si>
    <t>윤광수</t>
    <phoneticPr fontId="1" type="noConversion"/>
  </si>
  <si>
    <t>최석훈</t>
    <phoneticPr fontId="1" type="noConversion"/>
  </si>
  <si>
    <t>김명윤</t>
    <phoneticPr fontId="1" type="noConversion"/>
  </si>
  <si>
    <t>망원동</t>
    <phoneticPr fontId="1" type="noConversion"/>
  </si>
  <si>
    <t>성산동</t>
    <phoneticPr fontId="1" type="noConversion"/>
  </si>
  <si>
    <t>서교동</t>
    <phoneticPr fontId="1" type="noConversion"/>
  </si>
  <si>
    <t>합정동</t>
    <phoneticPr fontId="1" type="noConversion"/>
  </si>
  <si>
    <t>공덕동</t>
    <phoneticPr fontId="1" type="noConversion"/>
  </si>
  <si>
    <t>염리동</t>
    <phoneticPr fontId="1" type="noConversion"/>
  </si>
  <si>
    <t>Pass-T</t>
    <phoneticPr fontId="1" type="noConversion"/>
  </si>
  <si>
    <t>Pass-K</t>
    <phoneticPr fontId="1" type="noConversion"/>
  </si>
  <si>
    <t>Pass-M</t>
    <phoneticPr fontId="1" type="noConversion"/>
  </si>
  <si>
    <t>Sun-1</t>
    <phoneticPr fontId="1" type="noConversion"/>
  </si>
  <si>
    <t>Sun-2</t>
    <phoneticPr fontId="1" type="noConversion"/>
  </si>
  <si>
    <t>Sun-3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</si>
</sst>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80" formatCode="0.0_ "/>
    <numFmt numFmtId="182" formatCode="@&quot;등&quot;&quot;급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20" fontId="0" fillId="0" borderId="0" xfId="0" applyNumberFormat="1">
      <alignment vertical="center"/>
    </xf>
    <xf numFmtId="0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6" xfId="0" applyNumberFormat="1" applyFill="1" applyBorder="1" applyAlignment="1">
      <alignment vertical="center"/>
    </xf>
    <xf numFmtId="0" fontId="9" fillId="3" borderId="7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180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2" fontId="0" fillId="0" borderId="9" xfId="0" applyNumberForma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3"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79-403D-BB75-E01AA86D9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079-403D-BB75-E01AA86D9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5</xdr:row>
          <xdr:rowOff>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9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단추 1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9</xdr:row>
      <xdr:rowOff>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BA757676-5FBB-3DFF-13B7-DB6CCFDF8F79}"/>
            </a:ext>
          </a:extLst>
        </xdr:cNvPr>
        <xdr:cNvSpPr/>
      </xdr:nvSpPr>
      <xdr:spPr>
        <a:xfrm>
          <a:off x="3852863" y="1333500"/>
          <a:ext cx="1371600" cy="642938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13</xdr:row>
      <xdr:rowOff>171450</xdr:rowOff>
    </xdr:from>
    <xdr:to>
      <xdr:col>13</xdr:col>
      <xdr:colOff>390525</xdr:colOff>
      <xdr:row>29</xdr:row>
      <xdr:rowOff>171450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0.19358</cdr:x>
      <cdr:y>0.31111</cdr:y>
    </cdr:from>
    <cdr:to>
      <cdr:x>0.35764</cdr:x>
      <cdr:y>0.39152</cdr:y>
    </cdr:to>
    <cdr:sp macro="" textlink="">
      <cdr:nvSpPr>
        <cdr:cNvPr id="2" name="설명선: 굽은 이중선 1">
          <a:extLst xmlns:a="http://schemas.openxmlformats.org/drawingml/2006/main">
            <a:ext uri="{FF2B5EF4-FFF2-40B4-BE49-F238E27FC236}">
              <a16:creationId xmlns:a16="http://schemas.microsoft.com/office/drawing/2014/main" id="{07A6E5E0-BAD9-3E00-7D4B-3E02E3CC54B9}"/>
            </a:ext>
          </a:extLst>
        </cdr:cNvPr>
        <cdr:cNvSpPr>
          <a:spLocks xmlns:a="http://schemas.openxmlformats.org/drawingml/2006/main"/>
        </cdr:cNvSpPr>
      </cdr:nvSpPr>
      <cdr:spPr>
        <a:xfrm xmlns:a="http://schemas.openxmlformats.org/drawingml/2006/main">
          <a:off x="1062037" y="1066800"/>
          <a:ext cx="900113" cy="275717"/>
        </a:xfrm>
        <a:prstGeom xmlns:a="http://schemas.openxmlformats.org/drawingml/2006/main" prst="border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546519"/>
            <a:gd name="adj8" fmla="val 20768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F0000">
              <a:alpha val="99000"/>
            </a:srgbClr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wrap="square">
          <a:spAutoFit/>
        </a:bodyPr>
        <a:lstStyle xmlns:a="http://schemas.openxmlformats.org/drawingml/2006/main"/>
        <a:p xmlns:a="http://schemas.openxmlformats.org/drawingml/2006/main">
          <a:r>
            <a:rPr lang="ko-KR" altLang="en-US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  <a:endParaRPr lang="ko-KR">
            <a:solidFill>
              <a:schemeClr val="tx1"/>
            </a:solidFill>
            <a:latin typeface="굴림" panose="020B0600000101010101" pitchFamily="50" charset="-127"/>
            <a:ea typeface="굴림" panose="020B0600000101010101" pitchFamily="50" charset="-127"/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장선동" refreshedDate="45498.725948148145" createdVersion="8" refreshedVersion="8" minRefreshableVersion="3" recordCount="8" xr:uid="{70356447-C6ED-46D6-81F1-5DE0A3FF4260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3-03-23T00:00:00" maxDate="2022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3-03-23T00:00:00"/>
    <x v="0"/>
    <n v="30"/>
  </r>
  <r>
    <x v="1"/>
    <x v="1"/>
    <d v="2005-09-22T00:00:00"/>
    <x v="1"/>
    <n v="18"/>
  </r>
  <r>
    <x v="0"/>
    <x v="2"/>
    <d v="2013-10-03T00:00:00"/>
    <x v="2"/>
    <n v="10"/>
  </r>
  <r>
    <x v="1"/>
    <x v="3"/>
    <d v="2021-09-12T00:00:00"/>
    <x v="3"/>
    <n v="2"/>
  </r>
  <r>
    <x v="1"/>
    <x v="4"/>
    <d v="2006-09-23T00:00:00"/>
    <x v="1"/>
    <n v="17"/>
  </r>
  <r>
    <x v="0"/>
    <x v="5"/>
    <d v="2022-05-22T00:00:00"/>
    <x v="3"/>
    <n v="1"/>
  </r>
  <r>
    <x v="1"/>
    <x v="6"/>
    <d v="2012-09-11T00:00:00"/>
    <x v="2"/>
    <n v="11"/>
  </r>
  <r>
    <x v="0"/>
    <x v="7"/>
    <d v="2004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0D5FA3-97BC-4934-840E-706C8F9AD539}" name="피벗 테이블1" cacheId="5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16:E19" firstHeaderRow="1" firstDataRow="2" firstDataCol="1" rowPageCount="1" colPageCount="1"/>
  <pivotFields count="5">
    <pivotField axis="axisRow" showAll="0">
      <items count="3">
        <item x="0"/>
        <item x="1"/>
        <item t="default"/>
      </items>
    </pivotField>
    <pivotField axis="axisPage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numFmtId="14" showAll="0"/>
    <pivotField axis="axisCol" showAll="0">
      <items count="5">
        <item x="2"/>
        <item x="1"/>
        <item x="3"/>
        <item x="0"/>
        <item t="default"/>
      </items>
    </pivotField>
    <pivotField dataField="1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tabSelected="1" workbookViewId="0">
      <selection activeCell="F10" sqref="F10"/>
    </sheetView>
  </sheetViews>
  <sheetFormatPr defaultRowHeight="16.899999999999999" x14ac:dyDescent="0.6"/>
  <cols>
    <col min="1" max="1" width="10.4375" bestFit="1" customWidth="1"/>
    <col min="4" max="4" width="10.75" bestFit="1" customWidth="1"/>
  </cols>
  <sheetData>
    <row r="1" spans="1:6" x14ac:dyDescent="0.6">
      <c r="A1" t="s">
        <v>6</v>
      </c>
    </row>
    <row r="3" spans="1:6" x14ac:dyDescent="0.6">
      <c r="A3" s="1" t="s">
        <v>271</v>
      </c>
      <c r="B3" s="1" t="s">
        <v>227</v>
      </c>
      <c r="C3" s="1" t="s">
        <v>115</v>
      </c>
      <c r="D3" s="1" t="s">
        <v>272</v>
      </c>
      <c r="E3" s="1" t="s">
        <v>273</v>
      </c>
      <c r="F3" s="1" t="s">
        <v>274</v>
      </c>
    </row>
    <row r="4" spans="1:6" x14ac:dyDescent="0.6">
      <c r="A4" s="1" t="s">
        <v>275</v>
      </c>
      <c r="B4" s="1" t="s">
        <v>278</v>
      </c>
      <c r="C4" s="1" t="s">
        <v>281</v>
      </c>
      <c r="D4" s="2">
        <v>43525</v>
      </c>
      <c r="E4" s="1" t="s">
        <v>287</v>
      </c>
      <c r="F4" s="1" t="s">
        <v>293</v>
      </c>
    </row>
    <row r="5" spans="1:6" x14ac:dyDescent="0.6">
      <c r="A5" s="1" t="s">
        <v>276</v>
      </c>
      <c r="B5" s="1" t="s">
        <v>279</v>
      </c>
      <c r="C5" s="1" t="s">
        <v>282</v>
      </c>
      <c r="D5" s="2">
        <v>42796</v>
      </c>
      <c r="E5" s="1" t="s">
        <v>288</v>
      </c>
      <c r="F5" s="1" t="s">
        <v>294</v>
      </c>
    </row>
    <row r="6" spans="1:6" x14ac:dyDescent="0.6">
      <c r="A6" s="1" t="s">
        <v>277</v>
      </c>
      <c r="B6" s="1" t="s">
        <v>280</v>
      </c>
      <c r="C6" s="1" t="s">
        <v>283</v>
      </c>
      <c r="D6" s="2">
        <v>44291</v>
      </c>
      <c r="E6" s="1" t="s">
        <v>289</v>
      </c>
      <c r="F6" s="1" t="s">
        <v>295</v>
      </c>
    </row>
    <row r="7" spans="1:6" x14ac:dyDescent="0.6">
      <c r="A7" s="1" t="s">
        <v>276</v>
      </c>
      <c r="B7" s="1" t="s">
        <v>279</v>
      </c>
      <c r="C7" s="1" t="s">
        <v>284</v>
      </c>
      <c r="D7" s="2">
        <v>42663</v>
      </c>
      <c r="E7" s="1" t="s">
        <v>290</v>
      </c>
      <c r="F7" s="1" t="s">
        <v>296</v>
      </c>
    </row>
    <row r="8" spans="1:6" x14ac:dyDescent="0.6">
      <c r="A8" s="1" t="s">
        <v>276</v>
      </c>
      <c r="B8" s="1" t="s">
        <v>278</v>
      </c>
      <c r="C8" s="1" t="s">
        <v>285</v>
      </c>
      <c r="D8" s="2">
        <v>43394</v>
      </c>
      <c r="E8" s="1" t="s">
        <v>291</v>
      </c>
      <c r="F8" s="1" t="s">
        <v>297</v>
      </c>
    </row>
    <row r="9" spans="1:6" x14ac:dyDescent="0.6">
      <c r="A9" s="1" t="s">
        <v>275</v>
      </c>
      <c r="B9" s="1" t="s">
        <v>280</v>
      </c>
      <c r="C9" s="1" t="s">
        <v>286</v>
      </c>
      <c r="D9" s="2">
        <v>44856</v>
      </c>
      <c r="E9" s="1" t="s">
        <v>292</v>
      </c>
      <c r="F9" s="1" t="s">
        <v>298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2"/>
  <sheetViews>
    <sheetView workbookViewId="0">
      <selection activeCell="E4" sqref="E4:E12"/>
    </sheetView>
  </sheetViews>
  <sheetFormatPr defaultRowHeight="16.899999999999999" x14ac:dyDescent="0.6"/>
  <cols>
    <col min="5" max="5" width="10" bestFit="1" customWidth="1"/>
    <col min="6" max="6" width="5.5625" customWidth="1"/>
  </cols>
  <sheetData>
    <row r="1" spans="1:5" ht="20.65" x14ac:dyDescent="0.6">
      <c r="A1" s="19" t="s">
        <v>204</v>
      </c>
      <c r="B1" s="19"/>
      <c r="C1" s="19"/>
      <c r="D1" s="19"/>
      <c r="E1" s="19"/>
    </row>
    <row r="3" spans="1:5" x14ac:dyDescent="0.6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5" x14ac:dyDescent="0.6">
      <c r="A4" s="5" t="s">
        <v>209</v>
      </c>
      <c r="B4" s="5">
        <v>86</v>
      </c>
      <c r="C4" s="5">
        <v>88</v>
      </c>
      <c r="D4" s="5">
        <v>91</v>
      </c>
      <c r="E4" s="51">
        <f>AVERAGE(B4:D4)</f>
        <v>88.333333333333329</v>
      </c>
    </row>
    <row r="5" spans="1:5" x14ac:dyDescent="0.6">
      <c r="A5" s="5" t="s">
        <v>210</v>
      </c>
      <c r="B5" s="5">
        <v>67</v>
      </c>
      <c r="C5" s="5">
        <v>83</v>
      </c>
      <c r="D5" s="5">
        <v>75</v>
      </c>
      <c r="E5" s="51">
        <f t="shared" ref="E5:E12" si="0">AVERAGE(B5:D5)</f>
        <v>75</v>
      </c>
    </row>
    <row r="6" spans="1:5" x14ac:dyDescent="0.6">
      <c r="A6" s="5" t="s">
        <v>211</v>
      </c>
      <c r="B6" s="5">
        <v>68</v>
      </c>
      <c r="C6" s="5">
        <v>55</v>
      </c>
      <c r="D6" s="5">
        <v>62</v>
      </c>
      <c r="E6" s="51">
        <f t="shared" si="0"/>
        <v>61.666666666666664</v>
      </c>
    </row>
    <row r="7" spans="1:5" x14ac:dyDescent="0.6">
      <c r="A7" s="5" t="s">
        <v>212</v>
      </c>
      <c r="B7" s="5">
        <v>94</v>
      </c>
      <c r="C7" s="5">
        <v>92</v>
      </c>
      <c r="D7" s="5">
        <v>95</v>
      </c>
      <c r="E7" s="51">
        <f t="shared" si="0"/>
        <v>93.666666666666671</v>
      </c>
    </row>
    <row r="8" spans="1:5" x14ac:dyDescent="0.6">
      <c r="A8" s="5" t="s">
        <v>213</v>
      </c>
      <c r="B8" s="5">
        <v>92</v>
      </c>
      <c r="C8" s="5">
        <v>90</v>
      </c>
      <c r="D8" s="5">
        <v>91</v>
      </c>
      <c r="E8" s="51">
        <f t="shared" si="0"/>
        <v>91</v>
      </c>
    </row>
    <row r="9" spans="1:5" x14ac:dyDescent="0.6">
      <c r="A9" s="5" t="s">
        <v>214</v>
      </c>
      <c r="B9" s="5">
        <v>78</v>
      </c>
      <c r="C9" s="5">
        <v>81</v>
      </c>
      <c r="D9" s="5">
        <v>80</v>
      </c>
      <c r="E9" s="51">
        <f t="shared" si="0"/>
        <v>79.666666666666671</v>
      </c>
    </row>
    <row r="10" spans="1:5" x14ac:dyDescent="0.6">
      <c r="A10" s="5" t="s">
        <v>215</v>
      </c>
      <c r="B10" s="5">
        <v>90</v>
      </c>
      <c r="C10" s="5">
        <v>85</v>
      </c>
      <c r="D10" s="5">
        <v>87</v>
      </c>
      <c r="E10" s="51">
        <f t="shared" si="0"/>
        <v>87.333333333333329</v>
      </c>
    </row>
    <row r="11" spans="1:5" x14ac:dyDescent="0.6">
      <c r="A11" s="5" t="s">
        <v>216</v>
      </c>
      <c r="B11" s="5">
        <v>82</v>
      </c>
      <c r="C11" s="5">
        <v>85</v>
      </c>
      <c r="D11" s="5">
        <v>79</v>
      </c>
      <c r="E11" s="51">
        <f t="shared" si="0"/>
        <v>82</v>
      </c>
    </row>
    <row r="12" spans="1:5" x14ac:dyDescent="0.6">
      <c r="A12" s="5" t="s">
        <v>217</v>
      </c>
      <c r="B12" s="5">
        <v>79</v>
      </c>
      <c r="C12" s="5">
        <v>86</v>
      </c>
      <c r="D12" s="5">
        <v>82</v>
      </c>
      <c r="E12" s="51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opLeftCell="A13" workbookViewId="0">
      <selection activeCell="O21" sqref="O21"/>
    </sheetView>
  </sheetViews>
  <sheetFormatPr defaultRowHeight="16.899999999999999" x14ac:dyDescent="0.6"/>
  <sheetData>
    <row r="1" spans="1:5" ht="20.65" x14ac:dyDescent="0.6">
      <c r="A1" s="19" t="s">
        <v>218</v>
      </c>
      <c r="B1" s="19"/>
      <c r="C1" s="19"/>
      <c r="D1" s="19"/>
      <c r="E1" s="19"/>
    </row>
    <row r="2" spans="1:5" x14ac:dyDescent="0.6">
      <c r="E2" s="17" t="s">
        <v>219</v>
      </c>
    </row>
    <row r="3" spans="1:5" x14ac:dyDescent="0.6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6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6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6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6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6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6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6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6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J8" sqref="J8"/>
    </sheetView>
  </sheetViews>
  <sheetFormatPr defaultRowHeight="16.899999999999999" x14ac:dyDescent="0.6"/>
  <sheetData>
    <row r="1" spans="1:7" x14ac:dyDescent="0.6">
      <c r="C1" t="s">
        <v>89</v>
      </c>
    </row>
    <row r="3" spans="1:7" x14ac:dyDescent="0.6">
      <c r="A3" s="52" t="s">
        <v>1</v>
      </c>
      <c r="B3" s="52" t="s">
        <v>37</v>
      </c>
      <c r="C3" s="52" t="s">
        <v>90</v>
      </c>
      <c r="D3" s="52"/>
      <c r="E3" s="52"/>
      <c r="F3" s="52"/>
      <c r="G3" s="52"/>
    </row>
    <row r="4" spans="1:7" ht="17.25" thickBot="1" x14ac:dyDescent="0.65">
      <c r="A4" s="57"/>
      <c r="B4" s="57"/>
      <c r="C4" s="58" t="s">
        <v>91</v>
      </c>
      <c r="D4" s="58" t="s">
        <v>92</v>
      </c>
      <c r="E4" s="58" t="s">
        <v>93</v>
      </c>
      <c r="F4" s="58" t="s">
        <v>94</v>
      </c>
      <c r="G4" s="58" t="s">
        <v>95</v>
      </c>
    </row>
    <row r="5" spans="1:7" ht="17.25" thickTop="1" x14ac:dyDescent="0.6">
      <c r="A5" s="54" t="s">
        <v>96</v>
      </c>
      <c r="B5" s="54" t="s">
        <v>97</v>
      </c>
      <c r="C5" s="54">
        <v>18</v>
      </c>
      <c r="D5" s="54">
        <v>96</v>
      </c>
      <c r="E5" s="54">
        <v>85</v>
      </c>
      <c r="F5" s="55">
        <v>90.5</v>
      </c>
      <c r="G5" s="56" t="s">
        <v>98</v>
      </c>
    </row>
    <row r="6" spans="1:7" x14ac:dyDescent="0.6">
      <c r="A6" s="5" t="s">
        <v>99</v>
      </c>
      <c r="B6" s="5" t="s">
        <v>97</v>
      </c>
      <c r="C6" s="5">
        <v>5</v>
      </c>
      <c r="D6" s="5">
        <v>64</v>
      </c>
      <c r="E6" s="5">
        <v>8</v>
      </c>
      <c r="F6" s="51">
        <v>36</v>
      </c>
      <c r="G6" s="53" t="s">
        <v>100</v>
      </c>
    </row>
    <row r="7" spans="1:7" x14ac:dyDescent="0.6">
      <c r="A7" s="5" t="s">
        <v>101</v>
      </c>
      <c r="B7" s="5" t="s">
        <v>97</v>
      </c>
      <c r="C7" s="5">
        <v>12</v>
      </c>
      <c r="D7" s="5">
        <v>85</v>
      </c>
      <c r="E7" s="5">
        <v>100</v>
      </c>
      <c r="F7" s="51">
        <v>92.5</v>
      </c>
      <c r="G7" s="53" t="s">
        <v>102</v>
      </c>
    </row>
    <row r="8" spans="1:7" x14ac:dyDescent="0.6">
      <c r="A8" s="5" t="s">
        <v>103</v>
      </c>
      <c r="B8" s="5" t="s">
        <v>104</v>
      </c>
      <c r="C8" s="5">
        <v>7</v>
      </c>
      <c r="D8" s="5">
        <v>66</v>
      </c>
      <c r="E8" s="5">
        <v>87</v>
      </c>
      <c r="F8" s="51">
        <v>76.5</v>
      </c>
      <c r="G8" s="53" t="s">
        <v>105</v>
      </c>
    </row>
    <row r="9" spans="1:7" x14ac:dyDescent="0.6">
      <c r="A9" s="5" t="s">
        <v>106</v>
      </c>
      <c r="B9" s="5" t="s">
        <v>104</v>
      </c>
      <c r="C9" s="5">
        <v>9</v>
      </c>
      <c r="D9" s="5">
        <v>70</v>
      </c>
      <c r="E9" s="5">
        <v>60</v>
      </c>
      <c r="F9" s="51">
        <v>65</v>
      </c>
      <c r="G9" s="53" t="s">
        <v>107</v>
      </c>
    </row>
    <row r="10" spans="1:7" x14ac:dyDescent="0.6">
      <c r="A10" s="5" t="s">
        <v>108</v>
      </c>
      <c r="B10" s="5" t="s">
        <v>104</v>
      </c>
      <c r="C10" s="5">
        <v>8</v>
      </c>
      <c r="D10" s="5">
        <v>90</v>
      </c>
      <c r="E10" s="5">
        <v>78</v>
      </c>
      <c r="F10" s="51">
        <v>84</v>
      </c>
      <c r="G10" s="53" t="s">
        <v>107</v>
      </c>
    </row>
    <row r="11" spans="1:7" x14ac:dyDescent="0.6">
      <c r="A11" s="5" t="s">
        <v>109</v>
      </c>
      <c r="B11" s="5" t="s">
        <v>110</v>
      </c>
      <c r="C11" s="5">
        <v>20</v>
      </c>
      <c r="D11" s="5">
        <v>100</v>
      </c>
      <c r="E11" s="5">
        <v>86</v>
      </c>
      <c r="F11" s="51">
        <v>93</v>
      </c>
      <c r="G11" s="53" t="s">
        <v>98</v>
      </c>
    </row>
    <row r="12" spans="1:7" x14ac:dyDescent="0.6">
      <c r="A12" s="5" t="s">
        <v>111</v>
      </c>
      <c r="B12" s="5" t="s">
        <v>110</v>
      </c>
      <c r="C12" s="5">
        <v>13</v>
      </c>
      <c r="D12" s="5">
        <v>100</v>
      </c>
      <c r="E12" s="5">
        <v>85</v>
      </c>
      <c r="F12" s="51">
        <v>92.5</v>
      </c>
      <c r="G12" s="53" t="s">
        <v>102</v>
      </c>
    </row>
    <row r="13" spans="1:7" x14ac:dyDescent="0.6">
      <c r="A13" s="5" t="s">
        <v>112</v>
      </c>
      <c r="B13" s="5" t="s">
        <v>110</v>
      </c>
      <c r="C13" s="5">
        <v>16</v>
      </c>
      <c r="D13" s="5">
        <v>95</v>
      </c>
      <c r="E13" s="5">
        <v>91</v>
      </c>
      <c r="F13" s="51">
        <v>93</v>
      </c>
      <c r="G13" s="53" t="s">
        <v>98</v>
      </c>
    </row>
  </sheetData>
  <mergeCells count="3">
    <mergeCell ref="C3:G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I11" sqref="I11"/>
    </sheetView>
  </sheetViews>
  <sheetFormatPr defaultRowHeight="16.899999999999999" x14ac:dyDescent="0.6"/>
  <sheetData>
    <row r="1" spans="1:7" ht="20.65" x14ac:dyDescent="0.6">
      <c r="A1" s="19" t="s">
        <v>113</v>
      </c>
      <c r="B1" s="19"/>
      <c r="C1" s="19"/>
      <c r="D1" s="19"/>
      <c r="E1" s="19"/>
      <c r="F1" s="19"/>
      <c r="G1" s="19"/>
    </row>
    <row r="3" spans="1:7" x14ac:dyDescent="0.6">
      <c r="A3" s="20" t="s">
        <v>114</v>
      </c>
      <c r="B3" s="20" t="s">
        <v>115</v>
      </c>
      <c r="C3" s="20" t="s">
        <v>118</v>
      </c>
      <c r="D3" s="20"/>
      <c r="E3" s="20"/>
      <c r="F3" s="20" t="s">
        <v>116</v>
      </c>
      <c r="G3" s="20"/>
    </row>
    <row r="4" spans="1:7" x14ac:dyDescent="0.6">
      <c r="A4" s="20"/>
      <c r="B4" s="20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6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6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6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6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6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6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6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6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2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dimension ref="A1:J22"/>
  <sheetViews>
    <sheetView topLeftCell="A3" workbookViewId="0">
      <selection activeCell="C4" activeCellId="3" sqref="C11 C8 C6 C4"/>
    </sheetView>
  </sheetViews>
  <sheetFormatPr defaultRowHeight="16.899999999999999" x14ac:dyDescent="0.6"/>
  <cols>
    <col min="1" max="1" width="8.8125" bestFit="1" customWidth="1"/>
    <col min="2" max="3" width="8.6875" customWidth="1"/>
    <col min="4" max="4" width="9.6875" bestFit="1" customWidth="1"/>
    <col min="5" max="7" width="8.6875" customWidth="1"/>
    <col min="8" max="9" width="9.6875" bestFit="1" customWidth="1"/>
    <col min="10" max="10" width="8.6875" customWidth="1"/>
  </cols>
  <sheetData>
    <row r="1" spans="1:10" ht="20.65" x14ac:dyDescent="0.6">
      <c r="A1" s="19" t="s">
        <v>131</v>
      </c>
      <c r="B1" s="19"/>
      <c r="C1" s="19"/>
      <c r="D1" s="19"/>
      <c r="E1" s="19"/>
      <c r="F1" s="19"/>
      <c r="G1" s="19"/>
      <c r="H1" s="19"/>
      <c r="I1" s="19"/>
      <c r="J1" s="19"/>
    </row>
    <row r="3" spans="1:10" ht="33.75" x14ac:dyDescent="0.6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6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6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6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6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6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6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6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6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6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6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6">
      <c r="A16" s="5" t="s">
        <v>132</v>
      </c>
      <c r="B16" s="5" t="s">
        <v>134</v>
      </c>
      <c r="C16" s="1"/>
    </row>
    <row r="17" spans="1:10" x14ac:dyDescent="0.6">
      <c r="A17" s="1" t="s">
        <v>269</v>
      </c>
      <c r="B17" s="1" t="s">
        <v>270</v>
      </c>
      <c r="C17" s="1"/>
    </row>
    <row r="18" spans="1:10" x14ac:dyDescent="0.6">
      <c r="A18" s="1"/>
      <c r="B18" s="1"/>
      <c r="C18" s="1"/>
    </row>
    <row r="20" spans="1:10" x14ac:dyDescent="0.6">
      <c r="A20" s="21" t="s">
        <v>152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33.75" x14ac:dyDescent="0.6">
      <c r="A21" s="5" t="s">
        <v>132</v>
      </c>
      <c r="B21" s="5" t="s">
        <v>133</v>
      </c>
      <c r="C21" s="5" t="s">
        <v>134</v>
      </c>
      <c r="D21" s="5" t="s">
        <v>135</v>
      </c>
      <c r="E21" s="10" t="s">
        <v>151</v>
      </c>
      <c r="F21" s="5" t="s">
        <v>136</v>
      </c>
      <c r="G21" s="5" t="s">
        <v>137</v>
      </c>
      <c r="H21" s="5" t="s">
        <v>138</v>
      </c>
      <c r="I21" s="5" t="s">
        <v>139</v>
      </c>
      <c r="J21" s="5" t="s">
        <v>140</v>
      </c>
    </row>
    <row r="22" spans="1:10" x14ac:dyDescent="0.6">
      <c r="A22" s="5" t="s">
        <v>148</v>
      </c>
      <c r="B22" s="12">
        <v>20000</v>
      </c>
      <c r="C22" s="12">
        <v>200</v>
      </c>
      <c r="D22" s="12">
        <v>4000000</v>
      </c>
      <c r="E22" s="12">
        <v>10000</v>
      </c>
      <c r="F22" s="12">
        <v>30000</v>
      </c>
      <c r="G22" s="12">
        <v>23500</v>
      </c>
      <c r="H22" s="12">
        <v>4700000</v>
      </c>
      <c r="I22" s="12">
        <v>700000</v>
      </c>
      <c r="J22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3"/>
  <sheetViews>
    <sheetView workbookViewId="0">
      <selection activeCell="D3" sqref="D3:D9"/>
    </sheetView>
  </sheetViews>
  <sheetFormatPr defaultRowHeight="16.899999999999999" x14ac:dyDescent="0.6"/>
  <cols>
    <col min="4" max="4" width="10.3125" bestFit="1" customWidth="1"/>
  </cols>
  <sheetData>
    <row r="1" spans="1:12" x14ac:dyDescent="0.6">
      <c r="A1" s="3" t="s">
        <v>7</v>
      </c>
      <c r="B1" s="4" t="s">
        <v>8</v>
      </c>
      <c r="F1" s="3" t="s">
        <v>21</v>
      </c>
      <c r="G1" s="4" t="s">
        <v>22</v>
      </c>
    </row>
    <row r="2" spans="1:12" x14ac:dyDescent="0.6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12" x14ac:dyDescent="0.6">
      <c r="A3" s="5" t="s">
        <v>13</v>
      </c>
      <c r="B3" s="6">
        <v>0.4604166666666667</v>
      </c>
      <c r="C3" s="6">
        <v>0.4826388888888889</v>
      </c>
      <c r="D3" s="27">
        <f>(HOUR(C3)-HOUR(B3)*6*1200)+(MINUTE(C3)-MINUTE(B3)/10*1200)</f>
        <v>-79514</v>
      </c>
      <c r="F3" s="5" t="s">
        <v>27</v>
      </c>
      <c r="G3" s="5">
        <v>4</v>
      </c>
      <c r="H3" s="5">
        <v>90</v>
      </c>
      <c r="I3" s="5" t="str">
        <f>IF(OR(_xlfn.RANK.EQ(G3,$G$3:$G$10,0)&lt;=3,_xlfn.RANK.EQ(H3,$H$3:$H$10,0)&lt;=3),"통과","")</f>
        <v>통과</v>
      </c>
      <c r="L3" s="26"/>
    </row>
    <row r="4" spans="1:12" x14ac:dyDescent="0.6">
      <c r="A4" s="5" t="s">
        <v>14</v>
      </c>
      <c r="B4" s="6">
        <v>0.46597222222222223</v>
      </c>
      <c r="C4" s="6">
        <v>0.4777777777777778</v>
      </c>
      <c r="D4" s="27">
        <f t="shared" ref="D4:D10" si="0">(HOUR(C4)-HOUR(B4)*6*1200)+(MINUTE(C4)-MINUTE(B4)/10*1200)</f>
        <v>-80481</v>
      </c>
      <c r="F4" s="5" t="s">
        <v>28</v>
      </c>
      <c r="G4" s="5">
        <v>7</v>
      </c>
      <c r="H4" s="5">
        <v>85</v>
      </c>
      <c r="I4" s="5" t="str">
        <f t="shared" ref="I4:I10" si="1">IF(OR(_xlfn.RANK.EQ(G4,$G$3:$G$10,0)&lt;=3,_xlfn.RANK.EQ(H4,$H$3:$H$10,0)&lt;=3),"통과","")</f>
        <v/>
      </c>
    </row>
    <row r="5" spans="1:12" x14ac:dyDescent="0.6">
      <c r="A5" s="5" t="s">
        <v>15</v>
      </c>
      <c r="B5" s="6">
        <v>0.47569444444444442</v>
      </c>
      <c r="C5" s="6">
        <v>0.50138888888888888</v>
      </c>
      <c r="D5" s="27">
        <f t="shared" si="0"/>
        <v>-82186</v>
      </c>
      <c r="F5" s="5" t="s">
        <v>29</v>
      </c>
      <c r="G5" s="5">
        <v>28</v>
      </c>
      <c r="H5" s="5">
        <v>99</v>
      </c>
      <c r="I5" s="5" t="str">
        <f t="shared" si="1"/>
        <v>통과</v>
      </c>
    </row>
    <row r="6" spans="1:12" x14ac:dyDescent="0.6">
      <c r="A6" s="5" t="s">
        <v>16</v>
      </c>
      <c r="B6" s="6">
        <v>0.48749999999999999</v>
      </c>
      <c r="C6" s="6">
        <v>0.49861111111111112</v>
      </c>
      <c r="D6" s="27">
        <f t="shared" si="0"/>
        <v>-84171</v>
      </c>
      <c r="F6" s="5" t="s">
        <v>30</v>
      </c>
      <c r="G6" s="5">
        <v>2</v>
      </c>
      <c r="H6" s="5">
        <v>65</v>
      </c>
      <c r="I6" s="5" t="str">
        <f t="shared" si="1"/>
        <v/>
      </c>
    </row>
    <row r="7" spans="1:12" x14ac:dyDescent="0.6">
      <c r="A7" s="5" t="s">
        <v>17</v>
      </c>
      <c r="B7" s="6">
        <v>0.49791666666666662</v>
      </c>
      <c r="C7" s="6">
        <v>0.51597222222222217</v>
      </c>
      <c r="D7" s="27">
        <f t="shared" si="0"/>
        <v>-86005</v>
      </c>
      <c r="F7" s="5" t="s">
        <v>31</v>
      </c>
      <c r="G7" s="5">
        <v>23</v>
      </c>
      <c r="H7" s="5">
        <v>78</v>
      </c>
      <c r="I7" s="5" t="str">
        <f t="shared" si="1"/>
        <v>통과</v>
      </c>
    </row>
    <row r="8" spans="1:12" x14ac:dyDescent="0.6">
      <c r="A8" s="5" t="s">
        <v>18</v>
      </c>
      <c r="B8" s="6">
        <v>0.50416666666666665</v>
      </c>
      <c r="C8" s="6">
        <v>0.52777777777777779</v>
      </c>
      <c r="D8" s="27">
        <f t="shared" si="0"/>
        <v>-87068</v>
      </c>
      <c r="F8" s="5" t="s">
        <v>32</v>
      </c>
      <c r="G8" s="5">
        <v>16</v>
      </c>
      <c r="H8" s="5">
        <v>82</v>
      </c>
      <c r="I8" s="5" t="str">
        <f t="shared" si="1"/>
        <v/>
      </c>
    </row>
    <row r="9" spans="1:12" x14ac:dyDescent="0.6">
      <c r="A9" s="5" t="s">
        <v>19</v>
      </c>
      <c r="B9" s="6">
        <v>0.5083333333333333</v>
      </c>
      <c r="C9" s="6">
        <v>0.53333333333333333</v>
      </c>
      <c r="D9" s="27">
        <f t="shared" si="0"/>
        <v>-87780</v>
      </c>
      <c r="F9" s="5" t="s">
        <v>33</v>
      </c>
      <c r="G9" s="5">
        <v>25</v>
      </c>
      <c r="H9" s="5">
        <v>95</v>
      </c>
      <c r="I9" s="5" t="str">
        <f t="shared" si="1"/>
        <v>통과</v>
      </c>
    </row>
    <row r="10" spans="1:12" x14ac:dyDescent="0.6">
      <c r="A10" s="5" t="s">
        <v>20</v>
      </c>
      <c r="B10" s="6">
        <v>0.5229166666666667</v>
      </c>
      <c r="C10" s="6">
        <v>0.5395833333333333</v>
      </c>
      <c r="D10" s="27">
        <f t="shared" si="0"/>
        <v>-90291</v>
      </c>
      <c r="F10" s="5" t="s">
        <v>34</v>
      </c>
      <c r="G10" s="5">
        <v>12</v>
      </c>
      <c r="H10" s="5">
        <v>68</v>
      </c>
      <c r="I10" s="5" t="str">
        <f t="shared" si="1"/>
        <v/>
      </c>
    </row>
    <row r="12" spans="1:12" x14ac:dyDescent="0.6">
      <c r="A12" s="3" t="s">
        <v>35</v>
      </c>
      <c r="B12" s="4" t="s">
        <v>36</v>
      </c>
      <c r="F12" s="3" t="s">
        <v>49</v>
      </c>
      <c r="G12" s="4" t="s">
        <v>50</v>
      </c>
    </row>
    <row r="13" spans="1:12" x14ac:dyDescent="0.6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12" x14ac:dyDescent="0.6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HLOOKUP(LEFT(G14,1),$F$24:$I$25,2,FALSE)</f>
        <v>영업부</v>
      </c>
      <c r="I14" s="5">
        <v>87</v>
      </c>
    </row>
    <row r="15" spans="1:12" x14ac:dyDescent="0.6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5" t="str">
        <f t="shared" ref="H15:H21" si="2">HLOOKUP(LEFT(G15,1),$F$24:$I$25,2,FALSE)</f>
        <v>관리부</v>
      </c>
      <c r="I15" s="5">
        <v>64</v>
      </c>
    </row>
    <row r="16" spans="1:12" x14ac:dyDescent="0.6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5" t="str">
        <f t="shared" si="2"/>
        <v>영업부</v>
      </c>
      <c r="I16" s="5">
        <v>72</v>
      </c>
    </row>
    <row r="17" spans="1:9" x14ac:dyDescent="0.6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5" t="str">
        <f t="shared" si="2"/>
        <v>판매부</v>
      </c>
      <c r="I17" s="5">
        <v>70</v>
      </c>
    </row>
    <row r="18" spans="1:9" x14ac:dyDescent="0.6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5" t="str">
        <f t="shared" si="2"/>
        <v>경리부</v>
      </c>
      <c r="I18" s="5">
        <v>86</v>
      </c>
    </row>
    <row r="19" spans="1:9" x14ac:dyDescent="0.6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5" t="str">
        <f t="shared" si="2"/>
        <v>관리부</v>
      </c>
      <c r="I19" s="5">
        <v>72</v>
      </c>
    </row>
    <row r="20" spans="1:9" x14ac:dyDescent="0.6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5" t="str">
        <f t="shared" si="2"/>
        <v>경리부</v>
      </c>
      <c r="I20" s="5">
        <v>70</v>
      </c>
    </row>
    <row r="21" spans="1:9" x14ac:dyDescent="0.6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5" t="str">
        <f t="shared" si="2"/>
        <v>영업부</v>
      </c>
      <c r="I21" s="5">
        <v>68</v>
      </c>
    </row>
    <row r="22" spans="1:9" x14ac:dyDescent="0.6">
      <c r="A22" s="22" t="s">
        <v>48</v>
      </c>
      <c r="B22" s="22"/>
      <c r="C22" s="22"/>
      <c r="D22" s="7">
        <f>SUMIFS(D14:D21,B14:B21,B20,C14:C21,C20)</f>
        <v>1250000</v>
      </c>
    </row>
    <row r="23" spans="1:9" x14ac:dyDescent="0.6">
      <c r="F23" t="s">
        <v>71</v>
      </c>
    </row>
    <row r="24" spans="1:9" x14ac:dyDescent="0.6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6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6">
      <c r="A26" s="5" t="s">
        <v>81</v>
      </c>
      <c r="B26" s="5">
        <v>6.5119999999999996</v>
      </c>
      <c r="C26" s="5">
        <f>IFERROR(_xlfn.RANK.EQ(B26,$B$26:$B$33,1),"실격")</f>
        <v>7</v>
      </c>
    </row>
    <row r="27" spans="1:9" x14ac:dyDescent="0.6">
      <c r="A27" s="5" t="s">
        <v>82</v>
      </c>
      <c r="B27" s="5">
        <v>6.3849999999999998</v>
      </c>
      <c r="C27" s="5">
        <f t="shared" ref="C27:C33" si="3">IFERROR(_xlfn.RANK.EQ(B27,$B$26:$B$33,1),"실격")</f>
        <v>6</v>
      </c>
    </row>
    <row r="28" spans="1:9" x14ac:dyDescent="0.6">
      <c r="A28" s="5" t="s">
        <v>83</v>
      </c>
      <c r="B28" s="5">
        <v>5.3860000000000001</v>
      </c>
      <c r="C28" s="5">
        <f t="shared" si="3"/>
        <v>3</v>
      </c>
    </row>
    <row r="29" spans="1:9" x14ac:dyDescent="0.6">
      <c r="A29" s="5" t="s">
        <v>84</v>
      </c>
      <c r="B29" s="5">
        <v>5.165</v>
      </c>
      <c r="C29" s="5">
        <f t="shared" si="3"/>
        <v>1</v>
      </c>
    </row>
    <row r="30" spans="1:9" x14ac:dyDescent="0.6">
      <c r="A30" s="5" t="s">
        <v>85</v>
      </c>
      <c r="B30" s="5"/>
      <c r="C30" s="5" t="str">
        <f t="shared" si="3"/>
        <v>실격</v>
      </c>
    </row>
    <row r="31" spans="1:9" x14ac:dyDescent="0.6">
      <c r="A31" s="5" t="s">
        <v>86</v>
      </c>
      <c r="B31" s="5">
        <v>6.2240000000000002</v>
      </c>
      <c r="C31" s="5">
        <f t="shared" si="3"/>
        <v>5</v>
      </c>
    </row>
    <row r="32" spans="1:9" x14ac:dyDescent="0.6">
      <c r="A32" s="5" t="s">
        <v>87</v>
      </c>
      <c r="B32" s="5">
        <v>5.6369999999999996</v>
      </c>
      <c r="C32" s="5">
        <f t="shared" si="3"/>
        <v>4</v>
      </c>
    </row>
    <row r="33" spans="1:3" x14ac:dyDescent="0.6">
      <c r="A33" s="5" t="s">
        <v>88</v>
      </c>
      <c r="B33" s="5">
        <v>5.3540000000000001</v>
      </c>
      <c r="C33" s="5">
        <f t="shared" si="3"/>
        <v>2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9"/>
  <sheetViews>
    <sheetView topLeftCell="A16" workbookViewId="0">
      <selection activeCell="A3" sqref="A3:F29"/>
    </sheetView>
  </sheetViews>
  <sheetFormatPr defaultRowHeight="16.899999999999999" outlineLevelRow="3" x14ac:dyDescent="0.6"/>
  <cols>
    <col min="1" max="1" width="9.5" bestFit="1" customWidth="1"/>
    <col min="5" max="5" width="9.3125" bestFit="1" customWidth="1"/>
  </cols>
  <sheetData>
    <row r="1" spans="1:6" ht="20.65" x14ac:dyDescent="0.6">
      <c r="A1" s="19" t="s">
        <v>153</v>
      </c>
      <c r="B1" s="19"/>
      <c r="C1" s="19"/>
      <c r="D1" s="19"/>
      <c r="E1" s="19"/>
      <c r="F1" s="19"/>
    </row>
    <row r="2" spans="1:6" ht="17" customHeight="1" x14ac:dyDescent="0.6">
      <c r="A2" s="18"/>
      <c r="B2" s="18"/>
      <c r="C2" s="18"/>
      <c r="D2" s="18"/>
      <c r="E2" s="18"/>
      <c r="F2" s="18"/>
    </row>
    <row r="3" spans="1:6" x14ac:dyDescent="0.6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6">
      <c r="A4" s="14">
        <v>45210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6">
      <c r="A5" s="14">
        <v>45206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6">
      <c r="A6" s="14"/>
      <c r="B6" s="28" t="s">
        <v>244</v>
      </c>
      <c r="C6" s="7"/>
      <c r="D6" s="5"/>
      <c r="E6" s="7">
        <f>SUBTOTAL(4,E4:E5)</f>
        <v>147000</v>
      </c>
      <c r="F6" s="5"/>
    </row>
    <row r="7" spans="1:6" outlineLevel="1" x14ac:dyDescent="0.6">
      <c r="A7" s="14"/>
      <c r="B7" s="28" t="s">
        <v>237</v>
      </c>
      <c r="C7" s="7"/>
      <c r="D7" s="5">
        <f>SUBTOTAL(9,D4:D5)</f>
        <v>45</v>
      </c>
      <c r="E7" s="7"/>
      <c r="F7" s="5"/>
    </row>
    <row r="8" spans="1:6" outlineLevel="3" x14ac:dyDescent="0.6">
      <c r="A8" s="14">
        <v>45214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6">
      <c r="A9" s="14">
        <v>45213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6">
      <c r="A10" s="14"/>
      <c r="B10" s="28" t="s">
        <v>245</v>
      </c>
      <c r="C10" s="7"/>
      <c r="D10" s="5"/>
      <c r="E10" s="7">
        <f>SUBTOTAL(4,E8:E9)</f>
        <v>800000</v>
      </c>
      <c r="F10" s="5"/>
    </row>
    <row r="11" spans="1:6" outlineLevel="1" x14ac:dyDescent="0.6">
      <c r="A11" s="14"/>
      <c r="B11" s="28" t="s">
        <v>238</v>
      </c>
      <c r="C11" s="7"/>
      <c r="D11" s="5">
        <f>SUBTOTAL(9,D8:D9)</f>
        <v>64</v>
      </c>
      <c r="E11" s="7"/>
      <c r="F11" s="5"/>
    </row>
    <row r="12" spans="1:6" outlineLevel="3" x14ac:dyDescent="0.6">
      <c r="A12" s="14">
        <v>45207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6">
      <c r="A13" s="14">
        <v>45200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2" x14ac:dyDescent="0.6">
      <c r="A14" s="14"/>
      <c r="B14" s="28" t="s">
        <v>246</v>
      </c>
      <c r="C14" s="7"/>
      <c r="D14" s="5"/>
      <c r="E14" s="7">
        <f>SUBTOTAL(4,E12:E13)</f>
        <v>116380</v>
      </c>
      <c r="F14" s="5"/>
    </row>
    <row r="15" spans="1:6" outlineLevel="1" x14ac:dyDescent="0.6">
      <c r="A15" s="14"/>
      <c r="B15" s="28" t="s">
        <v>239</v>
      </c>
      <c r="C15" s="7"/>
      <c r="D15" s="5">
        <f>SUBTOTAL(9,D12:D13)</f>
        <v>21</v>
      </c>
      <c r="E15" s="7"/>
      <c r="F15" s="5"/>
    </row>
    <row r="16" spans="1:6" outlineLevel="3" x14ac:dyDescent="0.6">
      <c r="A16" s="14">
        <v>45214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6">
      <c r="A17" s="14">
        <v>45205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6">
      <c r="A18" s="14"/>
      <c r="B18" s="28" t="s">
        <v>247</v>
      </c>
      <c r="C18" s="7"/>
      <c r="D18" s="5"/>
      <c r="E18" s="7">
        <f>SUBTOTAL(4,E16:E17)</f>
        <v>91200</v>
      </c>
      <c r="F18" s="5"/>
    </row>
    <row r="19" spans="1:6" outlineLevel="1" x14ac:dyDescent="0.6">
      <c r="A19" s="14"/>
      <c r="B19" s="28" t="s">
        <v>240</v>
      </c>
      <c r="C19" s="7"/>
      <c r="D19" s="5">
        <f>SUBTOTAL(9,D16:D17)</f>
        <v>39</v>
      </c>
      <c r="E19" s="7"/>
      <c r="F19" s="5"/>
    </row>
    <row r="20" spans="1:6" outlineLevel="3" x14ac:dyDescent="0.6">
      <c r="A20" s="14">
        <v>45205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6">
      <c r="A21" s="14">
        <v>45204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6">
      <c r="A22" s="14"/>
      <c r="B22" s="28" t="s">
        <v>248</v>
      </c>
      <c r="C22" s="7"/>
      <c r="D22" s="5"/>
      <c r="E22" s="7">
        <f>SUBTOTAL(4,E20:E21)</f>
        <v>6600</v>
      </c>
      <c r="F22" s="5"/>
    </row>
    <row r="23" spans="1:6" outlineLevel="1" x14ac:dyDescent="0.6">
      <c r="A23" s="14"/>
      <c r="B23" s="28" t="s">
        <v>241</v>
      </c>
      <c r="C23" s="7"/>
      <c r="D23" s="5">
        <f>SUBTOTAL(9,D20:D21)</f>
        <v>16</v>
      </c>
      <c r="E23" s="7"/>
      <c r="F23" s="5"/>
    </row>
    <row r="24" spans="1:6" outlineLevel="3" x14ac:dyDescent="0.6">
      <c r="A24" s="14">
        <v>45214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6">
      <c r="A25" s="14">
        <v>45208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6">
      <c r="A26" s="29"/>
      <c r="B26" s="32" t="s">
        <v>249</v>
      </c>
      <c r="C26" s="31"/>
      <c r="D26" s="30"/>
      <c r="E26" s="31">
        <f>SUBTOTAL(4,E24:E25)</f>
        <v>72000</v>
      </c>
      <c r="F26" s="30"/>
    </row>
    <row r="27" spans="1:6" outlineLevel="1" x14ac:dyDescent="0.6">
      <c r="A27" s="29"/>
      <c r="B27" s="32" t="s">
        <v>242</v>
      </c>
      <c r="C27" s="31"/>
      <c r="D27" s="30">
        <f>SUBTOTAL(9,D24:D25)</f>
        <v>80</v>
      </c>
      <c r="E27" s="31"/>
      <c r="F27" s="30"/>
    </row>
    <row r="28" spans="1:6" x14ac:dyDescent="0.6">
      <c r="A28" s="29"/>
      <c r="B28" s="32" t="s">
        <v>250</v>
      </c>
      <c r="C28" s="31"/>
      <c r="D28" s="30"/>
      <c r="E28" s="31">
        <f>SUBTOTAL(4,E4:E25)</f>
        <v>800000</v>
      </c>
      <c r="F28" s="30"/>
    </row>
    <row r="29" spans="1:6" x14ac:dyDescent="0.6">
      <c r="A29" s="29"/>
      <c r="B29" s="32" t="s">
        <v>243</v>
      </c>
      <c r="C29" s="31"/>
      <c r="D29" s="30">
        <f>SUBTOTAL(9,D4:D25)</f>
        <v>265</v>
      </c>
      <c r="E29" s="31"/>
      <c r="F29" s="30"/>
    </row>
  </sheetData>
  <sortState xmlns:xlrd2="http://schemas.microsoft.com/office/spreadsheetml/2017/richdata2" ref="A4:F25">
    <sortCondition descending="1" ref="B4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19"/>
  <sheetViews>
    <sheetView topLeftCell="A10" workbookViewId="0">
      <selection activeCell="E16" sqref="E16"/>
    </sheetView>
  </sheetViews>
  <sheetFormatPr defaultRowHeight="16.899999999999999" x14ac:dyDescent="0.6"/>
  <cols>
    <col min="1" max="1" width="14" bestFit="1" customWidth="1"/>
    <col min="2" max="2" width="11.0625" bestFit="1" customWidth="1"/>
    <col min="3" max="5" width="4.75" bestFit="1" customWidth="1"/>
    <col min="6" max="6" width="6.5625" bestFit="1" customWidth="1"/>
  </cols>
  <sheetData>
    <row r="1" spans="1:5" ht="20.65" x14ac:dyDescent="0.6">
      <c r="A1" s="19" t="s">
        <v>170</v>
      </c>
      <c r="B1" s="19"/>
      <c r="C1" s="19"/>
      <c r="D1" s="19"/>
      <c r="E1" s="19"/>
    </row>
    <row r="3" spans="1:5" x14ac:dyDescent="0.6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6">
      <c r="A4" s="5" t="s">
        <v>172</v>
      </c>
      <c r="B4" s="5" t="s">
        <v>173</v>
      </c>
      <c r="C4" s="13">
        <v>34051</v>
      </c>
      <c r="D4" s="5" t="s">
        <v>174</v>
      </c>
      <c r="E4" s="5">
        <v>30</v>
      </c>
    </row>
    <row r="5" spans="1:5" x14ac:dyDescent="0.6">
      <c r="A5" s="5" t="s">
        <v>39</v>
      </c>
      <c r="B5" s="5" t="s">
        <v>175</v>
      </c>
      <c r="C5" s="13">
        <v>38617</v>
      </c>
      <c r="D5" s="5" t="s">
        <v>176</v>
      </c>
      <c r="E5" s="5">
        <v>18</v>
      </c>
    </row>
    <row r="6" spans="1:5" x14ac:dyDescent="0.6">
      <c r="A6" s="5" t="s">
        <v>172</v>
      </c>
      <c r="B6" s="5" t="s">
        <v>177</v>
      </c>
      <c r="C6" s="13">
        <v>41550</v>
      </c>
      <c r="D6" s="5" t="s">
        <v>4</v>
      </c>
      <c r="E6" s="5">
        <v>10</v>
      </c>
    </row>
    <row r="7" spans="1:5" x14ac:dyDescent="0.6">
      <c r="A7" s="5" t="s">
        <v>39</v>
      </c>
      <c r="B7" s="5" t="s">
        <v>178</v>
      </c>
      <c r="C7" s="13">
        <v>44451</v>
      </c>
      <c r="D7" s="5" t="s">
        <v>5</v>
      </c>
      <c r="E7" s="5">
        <v>2</v>
      </c>
    </row>
    <row r="8" spans="1:5" x14ac:dyDescent="0.6">
      <c r="A8" s="5" t="s">
        <v>39</v>
      </c>
      <c r="B8" s="5" t="s">
        <v>179</v>
      </c>
      <c r="C8" s="13">
        <v>38983</v>
      </c>
      <c r="D8" s="5" t="s">
        <v>176</v>
      </c>
      <c r="E8" s="5">
        <v>17</v>
      </c>
    </row>
    <row r="9" spans="1:5" x14ac:dyDescent="0.6">
      <c r="A9" s="5" t="s">
        <v>172</v>
      </c>
      <c r="B9" s="5" t="s">
        <v>180</v>
      </c>
      <c r="C9" s="13">
        <v>44703</v>
      </c>
      <c r="D9" s="5" t="s">
        <v>5</v>
      </c>
      <c r="E9" s="5">
        <v>1</v>
      </c>
    </row>
    <row r="10" spans="1:5" x14ac:dyDescent="0.6">
      <c r="A10" s="5" t="s">
        <v>39</v>
      </c>
      <c r="B10" s="5" t="s">
        <v>181</v>
      </c>
      <c r="C10" s="13">
        <v>41163</v>
      </c>
      <c r="D10" s="5" t="s">
        <v>4</v>
      </c>
      <c r="E10" s="5">
        <v>11</v>
      </c>
    </row>
    <row r="11" spans="1:5" x14ac:dyDescent="0.6">
      <c r="A11" s="5" t="s">
        <v>172</v>
      </c>
      <c r="B11" s="5" t="s">
        <v>182</v>
      </c>
      <c r="C11" s="13">
        <v>38266</v>
      </c>
      <c r="D11" s="5" t="s">
        <v>176</v>
      </c>
      <c r="E11" s="5">
        <v>19</v>
      </c>
    </row>
    <row r="14" spans="1:5" x14ac:dyDescent="0.6">
      <c r="A14" s="33" t="s">
        <v>23</v>
      </c>
      <c r="B14" t="s">
        <v>251</v>
      </c>
    </row>
    <row r="16" spans="1:5" x14ac:dyDescent="0.6">
      <c r="A16" s="33" t="s">
        <v>254</v>
      </c>
      <c r="B16" s="33" t="s">
        <v>253</v>
      </c>
    </row>
    <row r="17" spans="1:5" x14ac:dyDescent="0.6">
      <c r="A17" s="33" t="s">
        <v>252</v>
      </c>
      <c r="B17" t="s">
        <v>4</v>
      </c>
      <c r="C17" t="s">
        <v>176</v>
      </c>
      <c r="D17" t="s">
        <v>5</v>
      </c>
      <c r="E17" t="s">
        <v>174</v>
      </c>
    </row>
    <row r="18" spans="1:5" x14ac:dyDescent="0.6">
      <c r="A18" s="34" t="s">
        <v>172</v>
      </c>
      <c r="B18" s="35">
        <v>10</v>
      </c>
      <c r="C18" s="35">
        <v>19</v>
      </c>
      <c r="D18" s="35">
        <v>1</v>
      </c>
      <c r="E18" s="35">
        <v>30</v>
      </c>
    </row>
    <row r="19" spans="1:5" x14ac:dyDescent="0.6">
      <c r="A19" s="34" t="s">
        <v>39</v>
      </c>
      <c r="B19" s="35">
        <v>11</v>
      </c>
      <c r="C19" s="35">
        <v>17</v>
      </c>
      <c r="D19" s="35">
        <v>2</v>
      </c>
      <c r="E19" s="35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B8FD8-6B07-4D86-9082-F6959070C6E9}">
  <sheetPr>
    <outlinePr summaryBelow="0"/>
  </sheetPr>
  <dimension ref="B1:G11"/>
  <sheetViews>
    <sheetView showGridLines="0" workbookViewId="0">
      <selection activeCell="H13" sqref="H13"/>
    </sheetView>
  </sheetViews>
  <sheetFormatPr defaultRowHeight="16.899999999999999" outlineLevelRow="1" outlineLevelCol="1" x14ac:dyDescent="0.6"/>
  <cols>
    <col min="3" max="3" width="13.9375" bestFit="1" customWidth="1"/>
    <col min="4" max="7" width="14.9375" bestFit="1" customWidth="1" outlineLevel="1"/>
  </cols>
  <sheetData>
    <row r="1" spans="2:7" ht="17.25" thickBot="1" x14ac:dyDescent="0.65"/>
    <row r="2" spans="2:7" x14ac:dyDescent="0.6">
      <c r="B2" s="40" t="s">
        <v>262</v>
      </c>
      <c r="C2" s="41"/>
      <c r="D2" s="47"/>
      <c r="E2" s="47"/>
      <c r="F2" s="47"/>
      <c r="G2" s="47"/>
    </row>
    <row r="3" spans="2:7" collapsed="1" x14ac:dyDescent="0.6">
      <c r="B3" s="39"/>
      <c r="C3" s="39"/>
      <c r="D3" s="48" t="s">
        <v>264</v>
      </c>
      <c r="E3" s="48" t="s">
        <v>257</v>
      </c>
      <c r="F3" s="48" t="s">
        <v>259</v>
      </c>
      <c r="G3" s="48" t="s">
        <v>261</v>
      </c>
    </row>
    <row r="4" spans="2:7" ht="78.75" hidden="1" outlineLevel="1" x14ac:dyDescent="0.6">
      <c r="B4" s="43"/>
      <c r="C4" s="43"/>
      <c r="D4" s="36"/>
      <c r="E4" s="50" t="s">
        <v>258</v>
      </c>
      <c r="F4" s="50" t="s">
        <v>260</v>
      </c>
      <c r="G4" s="50" t="s">
        <v>258</v>
      </c>
    </row>
    <row r="5" spans="2:7" x14ac:dyDescent="0.6">
      <c r="B5" s="44" t="s">
        <v>263</v>
      </c>
      <c r="C5" s="45"/>
      <c r="D5" s="42"/>
      <c r="E5" s="42"/>
      <c r="F5" s="42"/>
      <c r="G5" s="42"/>
    </row>
    <row r="6" spans="2:7" outlineLevel="1" x14ac:dyDescent="0.6">
      <c r="B6" s="43"/>
      <c r="C6" s="43" t="s">
        <v>255</v>
      </c>
      <c r="D6" s="37">
        <v>0.15</v>
      </c>
      <c r="E6" s="49">
        <v>0.2</v>
      </c>
      <c r="F6" s="49">
        <v>0.25</v>
      </c>
      <c r="G6" s="49">
        <v>0.3</v>
      </c>
    </row>
    <row r="7" spans="2:7" x14ac:dyDescent="0.6">
      <c r="B7" s="44" t="s">
        <v>265</v>
      </c>
      <c r="C7" s="45"/>
      <c r="D7" s="42"/>
      <c r="E7" s="42"/>
      <c r="F7" s="42"/>
      <c r="G7" s="42"/>
    </row>
    <row r="8" spans="2:7" ht="17.25" outlineLevel="1" thickBot="1" x14ac:dyDescent="0.65">
      <c r="B8" s="46"/>
      <c r="C8" s="46" t="s">
        <v>256</v>
      </c>
      <c r="D8" s="38">
        <v>186523.61111111101</v>
      </c>
      <c r="E8" s="38">
        <v>194633.33333333299</v>
      </c>
      <c r="F8" s="38">
        <v>202743.055555556</v>
      </c>
      <c r="G8" s="38">
        <v>210852.77777777801</v>
      </c>
    </row>
    <row r="9" spans="2:7" x14ac:dyDescent="0.6">
      <c r="B9" t="s">
        <v>266</v>
      </c>
    </row>
    <row r="10" spans="2:7" x14ac:dyDescent="0.6">
      <c r="B10" t="s">
        <v>267</v>
      </c>
    </row>
    <row r="11" spans="2:7" x14ac:dyDescent="0.6">
      <c r="B11" t="s">
        <v>268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dimension ref="A1:H14"/>
  <sheetViews>
    <sheetView workbookViewId="0">
      <selection activeCell="H14" sqref="H14"/>
    </sheetView>
  </sheetViews>
  <sheetFormatPr defaultRowHeight="16.899999999999999" x14ac:dyDescent="0.6"/>
  <cols>
    <col min="1" max="1" width="10.4375" bestFit="1" customWidth="1"/>
    <col min="3" max="4" width="10.4375" bestFit="1" customWidth="1"/>
    <col min="7" max="7" width="9.0625" bestFit="1" customWidth="1"/>
    <col min="8" max="8" width="10.4375" bestFit="1" customWidth="1"/>
  </cols>
  <sheetData>
    <row r="1" spans="1:8" ht="20.65" x14ac:dyDescent="0.6">
      <c r="A1" s="19" t="s">
        <v>185</v>
      </c>
      <c r="B1" s="19"/>
      <c r="C1" s="19"/>
      <c r="D1" s="19"/>
      <c r="E1" s="19"/>
      <c r="F1" s="19"/>
      <c r="G1" s="19"/>
      <c r="H1" s="19"/>
    </row>
    <row r="2" spans="1:8" x14ac:dyDescent="0.6">
      <c r="A2" t="s">
        <v>187</v>
      </c>
      <c r="B2" s="9">
        <v>0.1</v>
      </c>
      <c r="C2" s="9">
        <v>0</v>
      </c>
    </row>
    <row r="3" spans="1:8" x14ac:dyDescent="0.6">
      <c r="A3" t="s">
        <v>188</v>
      </c>
      <c r="B3" s="9">
        <v>0.15</v>
      </c>
      <c r="C3" s="1"/>
    </row>
    <row r="4" spans="1:8" x14ac:dyDescent="0.6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6">
      <c r="A5" s="15">
        <v>45172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6">
      <c r="A6" s="15">
        <v>45173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6">
      <c r="A7" s="15">
        <v>45174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6">
      <c r="A8" s="15">
        <v>45175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6">
      <c r="A9" s="15">
        <v>45176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6">
      <c r="A10" s="15">
        <v>45177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6">
      <c r="A11" s="15">
        <v>45178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6">
      <c r="A12" s="15">
        <v>45179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6">
      <c r="A13" s="15">
        <v>45180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6">
      <c r="A14" s="23" t="s">
        <v>203</v>
      </c>
      <c r="B14" s="24"/>
      <c r="C14" s="24"/>
      <c r="D14" s="24"/>
      <c r="E14" s="24"/>
      <c r="F14" s="25"/>
      <c r="G14" s="16">
        <f>AVERAGE(G5:G13)</f>
        <v>162194.44444444444</v>
      </c>
      <c r="H14" s="16">
        <f>AVERAGE(H5:H13)</f>
        <v>186523.61111111112</v>
      </c>
    </row>
  </sheetData>
  <scenarios current="1" sqref="H14">
    <scenario name="목표수익률증가1" locked="1" count="1" user="장선동" comment="만든 사람 장선동 날짜 2024-07-25">
      <inputCells r="B3" val="0.2" numFmtId="9"/>
    </scenario>
    <scenario name="목표수익률증가2" locked="1" count="1" user="장선동" comment="만든 사람 장선동 날짜 2024-07-25_x000a_수정한 사람 장선동 날짜 2024-07-25">
      <inputCells r="B3" val="0.25" numFmtId="9"/>
    </scenario>
    <scenario name="목표수익률증가3" locked="1" count="1" user="장선동" comment="만든 사람 장선동 날짜 2024-07-25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선동 장</cp:lastModifiedBy>
  <dcterms:created xsi:type="dcterms:W3CDTF">2023-04-27T08:01:32Z</dcterms:created>
  <dcterms:modified xsi:type="dcterms:W3CDTF">2024-07-25T08:49:41Z</dcterms:modified>
</cp:coreProperties>
</file>