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CE529C8B-9A61-492E-9B04-85909FBBDB05}" xr6:coauthVersionLast="47" xr6:coauthVersionMax="47" xr10:uidLastSave="{00000000-0000-0000-0000-000000000000}"/>
  <bookViews>
    <workbookView xWindow="-120" yWindow="-120" windowWidth="38640" windowHeight="2112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1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8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37" i="2"/>
  <c r="B31" i="2" a="1"/>
  <c r="B31" i="2" s="1"/>
  <c r="B32" i="2" a="1"/>
  <c r="B32" i="2" s="1"/>
  <c r="B33" i="2" a="1"/>
  <c r="B33" i="2" s="1"/>
  <c r="B30" i="2" a="1"/>
  <c r="B30" i="2" s="1"/>
  <c r="I29" i="2"/>
  <c r="K25" i="2"/>
  <c r="K16" i="2" a="1"/>
  <c r="K16" i="2" s="1"/>
  <c r="K17" i="2"/>
  <c r="K18" i="2"/>
  <c r="K19" i="2"/>
  <c r="K20" i="2"/>
  <c r="E4" i="2" a="1"/>
  <c r="E4" i="2" s="1"/>
  <c r="E5" i="2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3" i="2" a="1"/>
  <c r="E3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G17" i="2" a="1"/>
  <c r="G25" i="2" a="1"/>
  <c r="G19" i="2" a="1"/>
  <c r="G18" i="2" a="1"/>
  <c r="G20" i="2" a="1"/>
  <c r="G23" i="2" a="1"/>
  <c r="G21" i="2" a="1"/>
  <c r="G22" i="2" a="1"/>
  <c r="G24" i="2" a="1"/>
  <c r="G16" i="2" a="1"/>
  <c r="G24" i="2" l="1"/>
  <c r="G22" i="2"/>
  <c r="G21" i="2"/>
  <c r="G23" i="2"/>
  <c r="G20" i="2"/>
  <c r="G18" i="2"/>
  <c r="G19" i="2"/>
  <c r="G25" i="2"/>
  <c r="G17" i="2"/>
  <c r="G16" i="2"/>
  <c r="E9" i="5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4E15E2-3AE8-4D35-9B74-69C71202918C}" sourceFile="C:\길벗컴활1급\01 엑셀\03 기본모의고사\통화요금.accdb" keepAlive="1" name="통화요금" type="5" refreshedVersion="8" background="1">
    <dbPr connection="Provider=Microsoft.ACE.OLEDB.12.0;User ID=Admin;Data Source=C:\길벗컴활1급\01 엑셀\03 기본모의고사\통화요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통화시간별요금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<sst xmlns="http://schemas.openxmlformats.org/spreadsheetml/2006/main" count="296" uniqueCount="166">
  <si>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</si>
  <si>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</si>
  <si>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</si>
  <si>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</si>
  <si>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</si>
  <si>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</si>
  <si>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</si>
  <si>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</si>
  <si>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</si>
  <si>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</si>
  <si>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</si>
  <si>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</si>
  <si>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</si>
  <si>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</si>
  <si>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</si>
  <si>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</si>
  <si>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</si>
  <si>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</si>
  <si>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</si>
  <si>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</si>
  <si>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</si>
  <si>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</si>
  <si>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</si>
  <si>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</si>
  <si>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</si>
  <si>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</si>
  <si>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</si>
  <si>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</si>
  <si>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</si>
  <si>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</si>
  <si>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</si>
  <si>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</si>
  <si>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</si>
  <si>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</si>
  <si>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</si>
  <si>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</si>
  <si>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</si>
  <si>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</si>
  <si>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</si>
  <si>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</si>
  <si>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</si>
  <si>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</si>
  <si>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</si>
  <si>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</si>
  <si>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</si>
  <si>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</si>
  <si>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</si>
  <si>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</si>
  <si>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</si>
  <si>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</si>
  <si>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</si>
  <si>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</si>
  <si>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</si>
  <si>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</si>
  <si>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</si>
  <si>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</si>
  <si>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</si>
  <si>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</si>
  <si>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</si>
  <si>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</si>
  <si>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</si>
  <si>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</si>
  <si>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</si>
  <si>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</si>
  <si>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</si>
  <si>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</si>
  <si>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</si>
  <si>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</si>
  <si>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</si>
  <si>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</si>
  <si>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</si>
  <si>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</si>
  <si>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</si>
  <si>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</si>
  <si>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</si>
  <si>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</si>
  <si>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</si>
  <si>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</si>
  <si>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</si>
  <si>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</si>
  <si>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</si>
  <si>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</si>
  <si>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</si>
  <si>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</si>
  <si>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</si>
  <si>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</si>
  <si>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</si>
  <si>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</si>
  <si>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</si>
  <si>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</si>
  <si>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</si>
  <si>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</si>
  <si>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</si>
  <si>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</si>
  <si>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</si>
  <si>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</si>
  <si>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</si>
  <si>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</si>
  <si>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</si>
  <si>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</si>
  <si>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</si>
  <si>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</si>
  <si>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</si>
  <si>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</si>
  <si>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</si>
  <si>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</si>
  <si>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</si>
  <si>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</si>
  <si>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</si>
  <si>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</si>
  <si>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</si>
  <si>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</si>
  <si>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</si>
  <si>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</si>
  <si>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</si>
  <si>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</si>
  <si>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</si>
  <si>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</si>
  <si>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</si>
  <si>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</si>
  <si>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</si>
  <si>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</si>
  <si>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</si>
  <si>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</si>
  <si>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</si>
  <si>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</si>
  <si>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</si>
  <si>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</si>
  <si>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</si>
  <si>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</si>
  <si>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</si>
  <si>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</si>
  <si>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</si>
  <si>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</si>
  <si>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</si>
  <si>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</si>
  <si>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</si>
  <si>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</si>
  <si>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</si>
  <si>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</si>
  <si>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</si>
  <si>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</si>
  <si>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</si>
  <si>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</si>
  <si>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</si>
  <si>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</si>
  <si>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</si>
  <si>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</si>
  <si>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</si>
  <si>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</si>
  <si>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총합계</t>
  </si>
  <si>
    <t>고객코드</t>
  </si>
  <si>
    <t>(모두)</t>
  </si>
  <si>
    <t>순번</t>
  </si>
  <si>
    <t>1-5</t>
  </si>
  <si>
    <t>6-10</t>
  </si>
  <si>
    <t>11-15</t>
  </si>
  <si>
    <t>16-20</t>
  </si>
  <si>
    <t>21-25</t>
  </si>
  <si>
    <t>26-30</t>
  </si>
  <si>
    <t>최소 : 통화시간(초)</t>
  </si>
  <si>
    <t>최소 : 요금(원)</t>
  </si>
  <si>
    <t>국어</t>
    <phoneticPr fontId="1" type="noConversion"/>
  </si>
  <si>
    <t>수학</t>
    <phoneticPr fontId="1" type="noConversion"/>
  </si>
  <si>
    <t>총점</t>
    <phoneticPr fontId="1" type="noConversion"/>
  </si>
  <si>
    <t>&gt;=90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</si>
</sst>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2" formatCode="[&gt;=80]0.0&quot;(잘함)&quot;;[&gt;=60]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82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4"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fgColor indexed="64"/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'기타작업-1'!$B$3:$B$9</c:f>
              <c:strCache>
                <c:ptCount val="7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  <c:pt idx="6">
                  <c:v>평균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7C-476F-B4A7-4B52D1F3AC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1</xdr:row>
          <xdr:rowOff>0</xdr:rowOff>
        </xdr:from>
        <xdr:to>
          <xdr:col>9</xdr:col>
          <xdr:colOff>647700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123825</xdr:colOff>
          <xdr:row>4</xdr:row>
          <xdr:rowOff>9525</xdr:rowOff>
        </xdr:from>
        <xdr:to>
          <xdr:col>9</xdr:col>
          <xdr:colOff>647700</xdr:colOff>
          <xdr:row>5</xdr:row>
          <xdr:rowOff>190500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강준" refreshedDate="45494.371624884261" backgroundQuery="1" createdVersion="8" refreshedVersion="8" minRefreshableVersion="3" recordCount="30" xr:uid="{C8928894-5ED2-4757-B294-370275C72BCD}">
  <cacheSource type="external" connectionId="1"/>
  <cacheFields count="6">
    <cacheField name="순번" numFmtId="0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날짜" numFmtId="0">
      <sharedItems containsSemiMixedTypes="0" containsNonDate="0" containsDate="1" containsString="0" minDate="2023-01-02T00:00:00" maxDate="2023-02-02T00:00:00" count="30">
        <d v="2023-01-02T00:00:00"/>
        <d v="2023-01-03T00:00:00"/>
        <d v="2023-01-04T00:00:00"/>
        <d v="2023-01-05T00:00:00"/>
        <d v="2023-01-06T00:00:00"/>
        <d v="2023-01-07T00:00:00"/>
        <d v="2023-01-08T00:00:00"/>
        <d v="2023-01-09T00:00:00"/>
        <d v="2023-01-10T00:00:00"/>
        <d v="2023-01-11T00:00:00"/>
        <d v="2023-01-12T00:00:00"/>
        <d v="2023-01-13T00:00:00"/>
        <d v="2023-01-14T00:00:00"/>
        <d v="2023-01-15T00:00:00"/>
        <d v="2023-01-16T00:00:00"/>
        <d v="2023-01-17T00:00:00"/>
        <d v="2023-01-18T00:00:00"/>
        <d v="2023-01-19T00:00:00"/>
        <d v="2023-01-20T00:00:00"/>
        <d v="2023-01-21T00:00:00"/>
        <d v="2023-01-22T00:00:00"/>
        <d v="2023-01-23T00:00:00"/>
        <d v="2023-01-24T00:00:00"/>
        <d v="2023-01-25T00:00:00"/>
        <d v="2023-01-26T00:00:00"/>
        <d v="2023-01-27T00:00:00"/>
        <d v="2023-01-28T00:00:00"/>
        <d v="2023-01-29T00:00:00"/>
        <d v="2023-01-30T00:00:00"/>
        <d v="2023-02-01T00:00:00"/>
      </sharedItems>
    </cacheField>
    <cacheField name="고객코드" numFmtId="0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코드" numFmtId="0">
      <sharedItems count="23">
        <s v="H-33"/>
        <s v="T-51"/>
        <s v="A-05"/>
        <s v="C-01"/>
        <s v="S-29"/>
        <s v="G-17"/>
        <s v="D-07"/>
        <s v="S-28"/>
        <s v="D-09"/>
        <s v="H-31"/>
        <s v="A-03"/>
        <s v="T-38"/>
        <s v="C-06"/>
        <s v="S-30"/>
        <s v="H-36"/>
        <s v="C-07"/>
        <s v="G-14"/>
        <s v="J-21"/>
        <s v="T-50"/>
        <s v="J-20"/>
        <s v="S-26"/>
        <s v="T-49"/>
        <s v="C-04"/>
      </sharedItems>
    </cacheField>
    <cacheField name="요금(원)" numFmtId="0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2"/>
    <x v="2"/>
    <x v="2"/>
    <x v="2"/>
    <x v="2"/>
  </r>
  <r>
    <x v="3"/>
    <x v="3"/>
    <x v="3"/>
    <x v="3"/>
    <x v="3"/>
    <x v="3"/>
  </r>
  <r>
    <x v="4"/>
    <x v="4"/>
    <x v="4"/>
    <x v="4"/>
    <x v="0"/>
    <x v="4"/>
  </r>
  <r>
    <x v="5"/>
    <x v="5"/>
    <x v="5"/>
    <x v="5"/>
    <x v="4"/>
    <x v="5"/>
  </r>
  <r>
    <x v="6"/>
    <x v="6"/>
    <x v="4"/>
    <x v="6"/>
    <x v="5"/>
    <x v="6"/>
  </r>
  <r>
    <x v="7"/>
    <x v="7"/>
    <x v="6"/>
    <x v="7"/>
    <x v="6"/>
    <x v="7"/>
  </r>
  <r>
    <x v="8"/>
    <x v="8"/>
    <x v="7"/>
    <x v="8"/>
    <x v="7"/>
    <x v="8"/>
  </r>
  <r>
    <x v="9"/>
    <x v="9"/>
    <x v="8"/>
    <x v="9"/>
    <x v="8"/>
    <x v="9"/>
  </r>
  <r>
    <x v="10"/>
    <x v="10"/>
    <x v="7"/>
    <x v="10"/>
    <x v="9"/>
    <x v="10"/>
  </r>
  <r>
    <x v="11"/>
    <x v="11"/>
    <x v="2"/>
    <x v="11"/>
    <x v="10"/>
    <x v="11"/>
  </r>
  <r>
    <x v="12"/>
    <x v="12"/>
    <x v="9"/>
    <x v="12"/>
    <x v="11"/>
    <x v="12"/>
  </r>
  <r>
    <x v="13"/>
    <x v="13"/>
    <x v="10"/>
    <x v="13"/>
    <x v="12"/>
    <x v="13"/>
  </r>
  <r>
    <x v="14"/>
    <x v="14"/>
    <x v="2"/>
    <x v="14"/>
    <x v="8"/>
    <x v="14"/>
  </r>
  <r>
    <x v="15"/>
    <x v="15"/>
    <x v="11"/>
    <x v="15"/>
    <x v="13"/>
    <x v="15"/>
  </r>
  <r>
    <x v="16"/>
    <x v="16"/>
    <x v="12"/>
    <x v="16"/>
    <x v="9"/>
    <x v="16"/>
  </r>
  <r>
    <x v="17"/>
    <x v="17"/>
    <x v="13"/>
    <x v="17"/>
    <x v="14"/>
    <x v="17"/>
  </r>
  <r>
    <x v="18"/>
    <x v="18"/>
    <x v="14"/>
    <x v="18"/>
    <x v="15"/>
    <x v="18"/>
  </r>
  <r>
    <x v="19"/>
    <x v="19"/>
    <x v="15"/>
    <x v="19"/>
    <x v="16"/>
    <x v="19"/>
  </r>
  <r>
    <x v="20"/>
    <x v="20"/>
    <x v="2"/>
    <x v="20"/>
    <x v="17"/>
    <x v="20"/>
  </r>
  <r>
    <x v="21"/>
    <x v="21"/>
    <x v="16"/>
    <x v="21"/>
    <x v="4"/>
    <x v="21"/>
  </r>
  <r>
    <x v="22"/>
    <x v="22"/>
    <x v="17"/>
    <x v="22"/>
    <x v="18"/>
    <x v="22"/>
  </r>
  <r>
    <x v="23"/>
    <x v="23"/>
    <x v="3"/>
    <x v="23"/>
    <x v="19"/>
    <x v="23"/>
  </r>
  <r>
    <x v="24"/>
    <x v="24"/>
    <x v="18"/>
    <x v="24"/>
    <x v="19"/>
    <x v="24"/>
  </r>
  <r>
    <x v="25"/>
    <x v="25"/>
    <x v="3"/>
    <x v="25"/>
    <x v="16"/>
    <x v="25"/>
  </r>
  <r>
    <x v="26"/>
    <x v="26"/>
    <x v="19"/>
    <x v="26"/>
    <x v="8"/>
    <x v="26"/>
  </r>
  <r>
    <x v="27"/>
    <x v="27"/>
    <x v="7"/>
    <x v="27"/>
    <x v="20"/>
    <x v="27"/>
  </r>
  <r>
    <x v="28"/>
    <x v="28"/>
    <x v="20"/>
    <x v="28"/>
    <x v="21"/>
    <x v="28"/>
  </r>
  <r>
    <x v="29"/>
    <x v="29"/>
    <x v="11"/>
    <x v="29"/>
    <x v="22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D34E0F-E352-46EC-82C2-252B9D2F8EDF}" name="피벗 테이블1" cacheId="1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6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/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최소 : 통화시간(초)" fld="3" subtotal="min" baseField="0" baseItem="1"/>
    <dataField name="최소 : 요금(원)" fld="5" subtotal="min" baseField="0" baseItem="3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N18" sqref="N18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4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2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1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2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1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3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2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2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1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2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1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1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3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2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3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2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2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2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2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0" t="s">
        <v>149</v>
      </c>
    </row>
    <row r="26" spans="1:9">
      <c r="A26" t="b">
        <f>OR(LARGE($G$5:$G$23,3)&lt;=G5,SMALL($G$5:$G$23,3)&gt;=G5)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3" priority="1">
      <formula>(YEAR($C5)=2020) + (YEAR($C5)=2021)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topLeftCell="A19" workbookViewId="0">
      <selection activeCell="I37" sqref="I37:I56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D3 * _xlfn.SWITCH(LEFT(B3,2),$H$3,$H$4,$I$3,$I$4,$J$3,$J$4,$K$3,$K$4) * (1 - (_xlfn.SWITCH(LEFT(B3,2),$H$3,$H$5,$I$3,$I$5,$J$3,$J$5,$K$3,$K$5) + IF(D3&gt;=200,1%,0%)))</f>
        <v>5965.5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D4 * _xlfn.SWITCH(LEFT(B4,2),$H$3,$H$4,$I$3,$I$4,$J$3,$J$4,$K$3,$K$4) * (1 - (_xlfn.SWITCH(LEFT(B4,2),$H$3,$H$5,$I$3,$I$5,$J$3,$J$5,$K$3,$K$5) + IF(D4&gt;=200,1%,0%)))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D5 * _xlfn.SWITCH(LEFT(B5,2),$H$3,$H$4,$I$3,$I$4,$J$3,$J$4,$K$3,$K$4) * (1 - (_xlfn.SWITCH(LEFT(B5,2),$H$3,$H$5,$I$3,$I$5,$J$3,$J$5,$K$3,$K$5) + IF(D5&gt;=200,1%,0%)))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D6 * _xlfn.SWITCH(LEFT(B6,2),$H$3,$H$4,$I$3,$I$4,$J$3,$J$4,$K$3,$K$4) * (1 - (_xlfn.SWITCH(LEFT(B6,2),$H$3,$H$5,$I$3,$I$5,$J$3,$J$5,$K$3,$K$5) + IF(D6&gt;=200,1%,0%)))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D7 * _xlfn.SWITCH(LEFT(B7,2),$H$3,$H$4,$I$3,$I$4,$J$3,$J$4,$K$3,$K$4) * (1 - (_xlfn.SWITCH(LEFT(B7,2),$H$3,$H$5,$I$3,$I$5,$J$3,$J$5,$K$3,$K$5) + IF(D7&gt;=200,1%,0%)))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D8 * _xlfn.SWITCH(LEFT(B8,2),$H$3,$H$4,$I$3,$I$4,$J$3,$J$4,$K$3,$K$4) * (1 - (_xlfn.SWITCH(LEFT(B8,2),$H$3,$H$5,$I$3,$I$5,$J$3,$J$5,$K$3,$K$5) + IF(D8&gt;=200,1%,0%)))</f>
        <v>5820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D9 * _xlfn.SWITCH(LEFT(B9,2),$H$3,$H$4,$I$3,$I$4,$J$3,$J$4,$K$3,$K$4) * (1 - (_xlfn.SWITCH(LEFT(B9,2),$H$3,$H$5,$I$3,$I$5,$J$3,$J$5,$K$3,$K$5) + IF(D9&gt;=200,1%,0%)))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D10 * _xlfn.SWITCH(LEFT(B10,2),$H$3,$H$4,$I$3,$I$4,$J$3,$J$4,$K$3,$K$4) * (1 - (_xlfn.SWITCH(LEFT(B10,2),$H$3,$H$5,$I$3,$I$5,$J$3,$J$5,$K$3,$K$5) + IF(D10&gt;=200,1%,0%)))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D11 * _xlfn.SWITCH(LEFT(B11,2),$H$3,$H$4,$I$3,$I$4,$J$3,$J$4,$K$3,$K$4) * (1 - (_xlfn.SWITCH(LEFT(B11,2),$H$3,$H$5,$I$3,$I$5,$J$3,$J$5,$K$3,$K$5) + IF(D11&gt;=200,1%,0%)))</f>
        <v>7392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D12 * _xlfn.SWITCH(LEFT(B12,2),$H$3,$H$4,$I$3,$I$4,$J$3,$J$4,$K$3,$K$4) * (1 - (_xlfn.SWITCH(LEFT(B12,2),$H$3,$H$5,$I$3,$I$5,$J$3,$J$5,$K$3,$K$5) + IF(D12&gt;=200,1%,0%)))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5" t="s">
        <v>63</v>
      </c>
      <c r="J15" s="26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 t="str" cm="1">
        <f t="array" ref="G16">평점(F16)</f>
        <v>C</v>
      </c>
      <c r="I16" s="1">
        <v>0</v>
      </c>
      <c r="J16" s="6">
        <v>180</v>
      </c>
      <c r="K16" s="6">
        <f t="array" ref="K16:K20">FREQUENCY($F$16:$F$25,$J$16:$J$20)</f>
        <v>1</v>
      </c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 t="str" cm="1">
        <f t="array" ref="G17">평점(F17)</f>
        <v>C</v>
      </c>
      <c r="I17" s="1">
        <v>181</v>
      </c>
      <c r="J17" s="6">
        <v>210</v>
      </c>
      <c r="K17" s="6">
        <v>1</v>
      </c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 t="str" cm="1">
        <f t="array" ref="G18">평점(F18)</f>
        <v>D</v>
      </c>
      <c r="I18" s="1">
        <v>211</v>
      </c>
      <c r="J18" s="6">
        <v>240</v>
      </c>
      <c r="K18" s="6">
        <v>3</v>
      </c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 t="str" cm="1">
        <f t="array" ref="G19">평점(F19)</f>
        <v>A</v>
      </c>
      <c r="I19" s="1">
        <v>241</v>
      </c>
      <c r="J19" s="6">
        <v>270</v>
      </c>
      <c r="K19" s="6">
        <v>4</v>
      </c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 t="str" cm="1">
        <f t="array" ref="G20">평점(F20)</f>
        <v>C</v>
      </c>
      <c r="I20" s="1">
        <v>271</v>
      </c>
      <c r="J20" s="6">
        <v>300</v>
      </c>
      <c r="K20" s="6">
        <v>1</v>
      </c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 t="str" cm="1">
        <f t="array" ref="G21">평점(F21)</f>
        <v>B</v>
      </c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 t="str" cm="1">
        <f t="array" ref="G22">평점(F22)</f>
        <v>F</v>
      </c>
      <c r="I22" s="7" t="s">
        <v>162</v>
      </c>
      <c r="J22" s="7" t="s">
        <v>163</v>
      </c>
      <c r="K22" s="7" t="s">
        <v>164</v>
      </c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 t="str" cm="1">
        <f t="array" ref="G23">평점(F23)</f>
        <v>B</v>
      </c>
      <c r="I23" s="7" t="s">
        <v>165</v>
      </c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 t="str" cm="1">
        <f t="array" ref="G24">평점(F24)</f>
        <v>A</v>
      </c>
      <c r="I24" s="7"/>
      <c r="J24" s="7" t="s">
        <v>165</v>
      </c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 t="str" cm="1">
        <f t="array" ref="G25">평점(F25)</f>
        <v>B</v>
      </c>
      <c r="I25" s="7"/>
      <c r="J25" s="7"/>
      <c r="K25" s="7" t="b">
        <f>F16&gt;=AVERAGE($F$16:$F$25)</f>
        <v>0</v>
      </c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7">
        <f>DAVERAGE(A15:G25,4,I22:K25)</f>
        <v>89</v>
      </c>
      <c r="J29" s="28"/>
    </row>
    <row r="30" spans="1:11">
      <c r="A30" s="6" t="s">
        <v>79</v>
      </c>
      <c r="B30" s="1">
        <f t="array" ref="B30">MAX((YEAR($F$37:$F$56)&gt;=2018)*($C$37:$C$56=A30)*($D$37:$D$56))</f>
        <v>135</v>
      </c>
    </row>
    <row r="31" spans="1:11">
      <c r="A31" s="6" t="s">
        <v>80</v>
      </c>
      <c r="B31" s="1">
        <f t="array" ref="B31">MAX((YEAR($F$37:$F$56)&gt;=2018)*($C$37:$C$56=A31)*($D$37:$D$56))</f>
        <v>90</v>
      </c>
    </row>
    <row r="32" spans="1:11">
      <c r="A32" s="6" t="s">
        <v>81</v>
      </c>
      <c r="B32" s="1">
        <f t="array" ref="B32">MAX((YEAR($F$37:$F$56)&gt;=2018)*($C$37:$C$56=A32)*($D$37:$D$56))</f>
        <v>160</v>
      </c>
    </row>
    <row r="33" spans="1:9">
      <c r="A33" s="6" t="s">
        <v>82</v>
      </c>
      <c r="B33" s="1">
        <f t="array" ref="B33">MAX((YEAR($F$37:$F$56)&gt;=2018)*($C$37:$C$56=A33)*($D$37:$D$56))</f>
        <v>66</v>
      </c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 t="str">
        <f>TEXT(QUOTIENT(_xlfn.DAYS(G37,F37),30),"#개월")</f>
        <v>36개월</v>
      </c>
      <c r="I37" s="23" t="str">
        <f>IF(LEFT(B37,1)="Y","예술빌딩(" &amp; COUNTIF($B$37:B37,"Y*")&amp;")",IF(LEFT(B37,1)="W","월드빌딩(" &amp; COUNTIF($B$37:B37,"W*")&amp;")","그외(" &amp; COUNTIF($B$37:B37,"&lt;&gt;Y*")-COUNTIF($B$37:B37,"W*")&amp;")"))</f>
        <v>그외(1)</v>
      </c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 t="str">
        <f t="shared" ref="H38:H56" si="1">TEXT(QUOTIENT(_xlfn.DAYS(G38,F38),30),"#개월")</f>
        <v>73개월</v>
      </c>
      <c r="I38" s="23" t="str">
        <f>IF(LEFT(B38,1)="Y","예술빌딩(" &amp; COUNTIF($B$37:B38,"Y*")&amp;")",IF(LEFT(B38,1)="W","월드빌딩(" &amp; COUNTIF($B$37:B38,"W*")&amp;")","그외(" &amp; COUNTIF($B$37:B38,"&lt;&gt;Y*")-COUNTIF($B$37:B38,"W*")&amp;")"))</f>
        <v>그외(2)</v>
      </c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 t="str">
        <f t="shared" si="1"/>
        <v>74개월</v>
      </c>
      <c r="I39" s="23" t="str">
        <f>IF(LEFT(B39,1)="Y","예술빌딩(" &amp; COUNTIF($B$37:B39,"Y*")&amp;")",IF(LEFT(B39,1)="W","월드빌딩(" &amp; COUNTIF($B$37:B39,"W*")&amp;")","그외(" &amp; COUNTIF($B$37:B39,"&lt;&gt;Y*")-COUNTIF($B$37:B39,"W*")&amp;")"))</f>
        <v>예술빌딩(1)</v>
      </c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 t="str">
        <f t="shared" si="1"/>
        <v>60개월</v>
      </c>
      <c r="I40" s="23" t="str">
        <f>IF(LEFT(B40,1)="Y","예술빌딩(" &amp; COUNTIF($B$37:B40,"Y*")&amp;")",IF(LEFT(B40,1)="W","월드빌딩(" &amp; COUNTIF($B$37:B40,"W*")&amp;")","그외(" &amp; COUNTIF($B$37:B40,"&lt;&gt;Y*")-COUNTIF($B$37:B40,"W*")&amp;")"))</f>
        <v>예술빌딩(2)</v>
      </c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 t="str">
        <f t="shared" si="1"/>
        <v>36개월</v>
      </c>
      <c r="I41" s="23" t="str">
        <f>IF(LEFT(B41,1)="Y","예술빌딩(" &amp; COUNTIF($B$37:B41,"Y*")&amp;")",IF(LEFT(B41,1)="W","월드빌딩(" &amp; COUNTIF($B$37:B41,"W*")&amp;")","그외(" &amp; COUNTIF($B$37:B41,"&lt;&gt;Y*")-COUNTIF($B$37:B41,"W*")&amp;")"))</f>
        <v>그외(3)</v>
      </c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 t="str">
        <f t="shared" si="1"/>
        <v>12개월</v>
      </c>
      <c r="I42" s="23" t="str">
        <f>IF(LEFT(B42,1)="Y","예술빌딩(" &amp; COUNTIF($B$37:B42,"Y*")&amp;")",IF(LEFT(B42,1)="W","월드빌딩(" &amp; COUNTIF($B$37:B42,"W*")&amp;")","그외(" &amp; COUNTIF($B$37:B42,"&lt;&gt;Y*")-COUNTIF($B$37:B42,"W*")&amp;")"))</f>
        <v>그외(4)</v>
      </c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 t="str">
        <f t="shared" si="1"/>
        <v>61개월</v>
      </c>
      <c r="I43" s="23" t="str">
        <f>IF(LEFT(B43,1)="Y","예술빌딩(" &amp; COUNTIF($B$37:B43,"Y*")&amp;")",IF(LEFT(B43,1)="W","월드빌딩(" &amp; COUNTIF($B$37:B43,"W*")&amp;")","그외(" &amp; COUNTIF($B$37:B43,"&lt;&gt;Y*")-COUNTIF($B$37:B43,"W*")&amp;")"))</f>
        <v>예술빌딩(3)</v>
      </c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 t="str">
        <f t="shared" si="1"/>
        <v>36개월</v>
      </c>
      <c r="I44" s="23" t="str">
        <f>IF(LEFT(B44,1)="Y","예술빌딩(" &amp; COUNTIF($B$37:B44,"Y*")&amp;")",IF(LEFT(B44,1)="W","월드빌딩(" &amp; COUNTIF($B$37:B44,"W*")&amp;")","그외(" &amp; COUNTIF($B$37:B44,"&lt;&gt;Y*")-COUNTIF($B$37:B44,"W*")&amp;")"))</f>
        <v>예술빌딩(4)</v>
      </c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 t="str">
        <f t="shared" si="1"/>
        <v>60개월</v>
      </c>
      <c r="I45" s="23" t="str">
        <f>IF(LEFT(B45,1)="Y","예술빌딩(" &amp; COUNTIF($B$37:B45,"Y*")&amp;")",IF(LEFT(B45,1)="W","월드빌딩(" &amp; COUNTIF($B$37:B45,"W*")&amp;")","그외(" &amp; COUNTIF($B$37:B45,"&lt;&gt;Y*")-COUNTIF($B$37:B45,"W*")&amp;")"))</f>
        <v>예술빌딩(5)</v>
      </c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 t="str">
        <f t="shared" si="1"/>
        <v>48개월</v>
      </c>
      <c r="I46" s="23" t="str">
        <f>IF(LEFT(B46,1)="Y","예술빌딩(" &amp; COUNTIF($B$37:B46,"Y*")&amp;")",IF(LEFT(B46,1)="W","월드빌딩(" &amp; COUNTIF($B$37:B46,"W*")&amp;")","그외(" &amp; COUNTIF($B$37:B46,"&lt;&gt;Y*")-COUNTIF($B$37:B46,"W*")&amp;")"))</f>
        <v>월드빌딩(1)</v>
      </c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 t="str">
        <f t="shared" si="1"/>
        <v>-24개월</v>
      </c>
      <c r="I47" s="23" t="str">
        <f>IF(LEFT(B47,1)="Y","예술빌딩(" &amp; COUNTIF($B$37:B47,"Y*")&amp;")",IF(LEFT(B47,1)="W","월드빌딩(" &amp; COUNTIF($B$37:B47,"W*")&amp;")","그외(" &amp; COUNTIF($B$37:B47,"&lt;&gt;Y*")-COUNTIF($B$37:B47,"W*")&amp;")"))</f>
        <v>그외(5)</v>
      </c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 t="str">
        <f t="shared" si="1"/>
        <v>36개월</v>
      </c>
      <c r="I48" s="23" t="str">
        <f>IF(LEFT(B48,1)="Y","예술빌딩(" &amp; COUNTIF($B$37:B48,"Y*")&amp;")",IF(LEFT(B48,1)="W","월드빌딩(" &amp; COUNTIF($B$37:B48,"W*")&amp;")","그외(" &amp; COUNTIF($B$37:B48,"&lt;&gt;Y*")-COUNTIF($B$37:B48,"W*")&amp;")"))</f>
        <v>월드빌딩(2)</v>
      </c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 t="str">
        <f t="shared" si="1"/>
        <v>48개월</v>
      </c>
      <c r="I49" s="23" t="str">
        <f>IF(LEFT(B49,1)="Y","예술빌딩(" &amp; COUNTIF($B$37:B49,"Y*")&amp;")",IF(LEFT(B49,1)="W","월드빌딩(" &amp; COUNTIF($B$37:B49,"W*")&amp;")","그외(" &amp; COUNTIF($B$37:B49,"&lt;&gt;Y*")-COUNTIF($B$37:B49,"W*")&amp;")"))</f>
        <v>월드빌딩(3)</v>
      </c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 t="str">
        <f t="shared" si="1"/>
        <v>12개월</v>
      </c>
      <c r="I50" s="23" t="str">
        <f>IF(LEFT(B50,1)="Y","예술빌딩(" &amp; COUNTIF($B$37:B50,"Y*")&amp;")",IF(LEFT(B50,1)="W","월드빌딩(" &amp; COUNTIF($B$37:B50,"W*")&amp;")","그외(" &amp; COUNTIF($B$37:B50,"&lt;&gt;Y*")-COUNTIF($B$37:B50,"W*")&amp;")"))</f>
        <v>월드빌딩(4)</v>
      </c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 t="str">
        <f t="shared" si="1"/>
        <v>48개월</v>
      </c>
      <c r="I51" s="23" t="str">
        <f>IF(LEFT(B51,1)="Y","예술빌딩(" &amp; COUNTIF($B$37:B51,"Y*")&amp;")",IF(LEFT(B51,1)="W","월드빌딩(" &amp; COUNTIF($B$37:B51,"W*")&amp;")","그외(" &amp; COUNTIF($B$37:B51,"&lt;&gt;Y*")-COUNTIF($B$37:B51,"W*")&amp;")"))</f>
        <v>월드빌딩(5)</v>
      </c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 t="str">
        <f t="shared" si="1"/>
        <v>36개월</v>
      </c>
      <c r="I52" s="23" t="str">
        <f>IF(LEFT(B52,1)="Y","예술빌딩(" &amp; COUNTIF($B$37:B52,"Y*")&amp;")",IF(LEFT(B52,1)="W","월드빌딩(" &amp; COUNTIF($B$37:B52,"W*")&amp;")","그외(" &amp; COUNTIF($B$37:B52,"&lt;&gt;Y*")-COUNTIF($B$37:B52,"W*")&amp;")"))</f>
        <v>그외(6)</v>
      </c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 t="str">
        <f t="shared" si="1"/>
        <v>24개월</v>
      </c>
      <c r="I53" s="23" t="str">
        <f>IF(LEFT(B53,1)="Y","예술빌딩(" &amp; COUNTIF($B$37:B53,"Y*")&amp;")",IF(LEFT(B53,1)="W","월드빌딩(" &amp; COUNTIF($B$37:B53,"W*")&amp;")","그외(" &amp; COUNTIF($B$37:B53,"&lt;&gt;Y*")-COUNTIF($B$37:B53,"W*")&amp;")"))</f>
        <v>그외(7)</v>
      </c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 t="str">
        <f t="shared" si="1"/>
        <v>36개월</v>
      </c>
      <c r="I54" s="23" t="str">
        <f>IF(LEFT(B54,1)="Y","예술빌딩(" &amp; COUNTIF($B$37:B54,"Y*")&amp;")",IF(LEFT(B54,1)="W","월드빌딩(" &amp; COUNTIF($B$37:B54,"W*")&amp;")","그외(" &amp; COUNTIF($B$37:B54,"&lt;&gt;Y*")-COUNTIF($B$37:B54,"W*")&amp;")"))</f>
        <v>월드빌딩(6)</v>
      </c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 t="str">
        <f t="shared" si="1"/>
        <v>48개월</v>
      </c>
      <c r="I55" s="23" t="str">
        <f>IF(LEFT(B55,1)="Y","예술빌딩(" &amp; COUNTIF($B$37:B55,"Y*")&amp;")",IF(LEFT(B55,1)="W","월드빌딩(" &amp; COUNTIF($B$37:B55,"W*")&amp;")","그외(" &amp; COUNTIF($B$37:B55,"&lt;&gt;Y*")-COUNTIF($B$37:B55,"W*")&amp;")"))</f>
        <v>예술빌딩(6)</v>
      </c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 t="str">
        <f t="shared" si="1"/>
        <v>60개월</v>
      </c>
      <c r="I56" s="23" t="str">
        <f>IF(LEFT(B56,1)="Y","예술빌딩(" &amp; COUNTIF($B$37:B56,"Y*")&amp;")",IF(LEFT(B56,1)="W","월드빌딩(" &amp; COUNTIF($B$37:B56,"W*")&amp;")","그외(" &amp; COUNTIF($B$37:B56,"&lt;&gt;Y*")-COUNTIF($B$37:B56,"W*")&amp;")"))</f>
        <v>그외(8)</v>
      </c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C6" sqref="C6"/>
    </sheetView>
  </sheetViews>
  <sheetFormatPr defaultRowHeight="16.5"/>
  <cols>
    <col min="1" max="1" width="9" bestFit="1" customWidth="1"/>
    <col min="2" max="2" width="18.75" bestFit="1" customWidth="1"/>
    <col min="3" max="4" width="14.5" bestFit="1" customWidth="1"/>
  </cols>
  <sheetData>
    <row r="1" spans="1:3">
      <c r="A1" s="32" t="s">
        <v>151</v>
      </c>
      <c r="B1" t="s">
        <v>152</v>
      </c>
    </row>
    <row r="3" spans="1:3">
      <c r="A3" s="32" t="s">
        <v>153</v>
      </c>
      <c r="B3" t="s">
        <v>160</v>
      </c>
      <c r="C3" t="s">
        <v>161</v>
      </c>
    </row>
    <row r="4" spans="1:3">
      <c r="A4" t="s">
        <v>154</v>
      </c>
      <c r="B4" s="31">
        <v>478</v>
      </c>
      <c r="C4" s="33">
        <v>2390</v>
      </c>
    </row>
    <row r="5" spans="1:3">
      <c r="A5" t="s">
        <v>155</v>
      </c>
      <c r="B5" s="31">
        <v>168</v>
      </c>
      <c r="C5" s="33">
        <v>1848</v>
      </c>
    </row>
    <row r="6" spans="1:3">
      <c r="A6" t="s">
        <v>156</v>
      </c>
      <c r="B6" s="31">
        <v>142</v>
      </c>
      <c r="C6" s="33">
        <v>1140</v>
      </c>
    </row>
    <row r="7" spans="1:3">
      <c r="A7" t="s">
        <v>157</v>
      </c>
      <c r="B7" s="31">
        <v>77</v>
      </c>
      <c r="C7" s="33">
        <v>847</v>
      </c>
    </row>
    <row r="8" spans="1:3">
      <c r="A8" t="s">
        <v>158</v>
      </c>
      <c r="B8" s="31">
        <v>253</v>
      </c>
      <c r="C8" s="33">
        <v>2783</v>
      </c>
    </row>
    <row r="9" spans="1:3">
      <c r="A9" t="s">
        <v>159</v>
      </c>
      <c r="B9" s="31">
        <v>334</v>
      </c>
      <c r="C9" s="33">
        <v>2565</v>
      </c>
    </row>
    <row r="10" spans="1:3">
      <c r="A10" t="s">
        <v>150</v>
      </c>
      <c r="B10" s="31">
        <v>77</v>
      </c>
      <c r="C10" s="33">
        <v>847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L8" sqref="L8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29" t="s">
        <v>115</v>
      </c>
      <c r="B11" s="29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AC16" sqref="AC16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N6" sqref="N6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4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4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4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4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4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4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4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4">
        <v>54.6666666666667</v>
      </c>
    </row>
  </sheetData>
  <phoneticPr fontId="1" type="noConversion"/>
  <conditionalFormatting sqref="G3:G10">
    <cfRule type="top10" dxfId="2" priority="3" rank="3"/>
    <cfRule type="top10" dxfId="1" priority="2" rank="3"/>
    <cfRule type="top10" dxfId="0" priority="1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28575</xdr:colOff>
                    <xdr:row>1</xdr:row>
                    <xdr:rowOff>0</xdr:rowOff>
                  </from>
                  <to>
                    <xdr:col>9</xdr:col>
                    <xdr:colOff>647700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7</xdr:col>
                    <xdr:colOff>123825</xdr:colOff>
                    <xdr:row>4</xdr:row>
                    <xdr:rowOff>9525</xdr:rowOff>
                  </from>
                  <to>
                    <xdr:col>9</xdr:col>
                    <xdr:colOff>647700</xdr:colOff>
                    <xdr:row>5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I9" sqref="I9"/>
    </sheetView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35" t="s">
        <v>132</v>
      </c>
    </row>
    <row r="2" spans="1:5" ht="17.25" thickBot="1">
      <c r="A2" t="s">
        <v>20</v>
      </c>
    </row>
    <row r="3" spans="1:5" ht="17.25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jun kang</cp:lastModifiedBy>
  <dcterms:created xsi:type="dcterms:W3CDTF">2023-05-11T11:47:16Z</dcterms:created>
  <dcterms:modified xsi:type="dcterms:W3CDTF">2024-07-21T01:39:32Z</dcterms:modified>
</cp:coreProperties>
</file>