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13a628c045f17e/바탕 화면/"/>
    </mc:Choice>
  </mc:AlternateContent>
  <xr:revisionPtr revIDLastSave="74" documentId="8_{9ADC2523-FCF3-46AF-A9AD-B4AD1AB2A09A}" xr6:coauthVersionLast="47" xr6:coauthVersionMax="47" xr10:uidLastSave="{F8F59EC2-0740-4881-8977-C48AD1408345}"/>
  <bookViews>
    <workbookView xWindow="-108" yWindow="-108" windowWidth="23256" windowHeight="12456" tabRatio="724" firstSheet="1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목표매출액평균">'분석작업-3'!$H$14</definedName>
    <definedName name="목표수익율">'분석작업-3'!$B$3</definedName>
  </definedNames>
  <calcPr calcId="191029"/>
  <pivotCaches>
    <pivotCache cacheId="6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sharedStrings.xml><?xml version="1.0" encoding="utf-8"?>
<sst xmlns="http://schemas.openxmlformats.org/spreadsheetml/2006/main" count="341" uniqueCount="266">
  <si>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</si>
  <si>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</si>
  <si>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</si>
  <si>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</si>
  <si>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</si>
  <si>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</si>
  <si>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</si>
  <si>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</si>
  <si>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</si>
  <si>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</si>
  <si>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</si>
  <si>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</si>
  <si>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</si>
  <si>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</si>
  <si>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</si>
  <si>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</si>
  <si>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</si>
  <si>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</si>
  <si>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</si>
  <si>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</si>
  <si>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</si>
  <si>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</si>
  <si>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</si>
  <si>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</si>
  <si>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</si>
  <si>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</si>
  <si>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</si>
  <si>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</si>
  <si>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</si>
  <si>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</si>
  <si>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</si>
  <si>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</si>
  <si>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</si>
  <si>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</si>
  <si>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</si>
  <si>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</si>
  <si>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</si>
  <si>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</si>
  <si>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</si>
  <si>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</si>
  <si>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</si>
  <si>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</si>
  <si>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</si>
  <si>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</si>
  <si>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</si>
  <si>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</si>
  <si>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</si>
  <si>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</si>
  <si>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</si>
  <si>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</si>
  <si>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</si>
  <si>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</si>
  <si>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</si>
  <si>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</si>
  <si>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</si>
  <si>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</si>
  <si>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</si>
  <si>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</si>
  <si>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</si>
  <si>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</si>
  <si>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</si>
  <si>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</si>
  <si>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</si>
  <si>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</si>
  <si>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</si>
  <si>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</si>
  <si>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</si>
  <si>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</si>
  <si>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</si>
  <si>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</si>
  <si>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</si>
  <si>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</si>
  <si>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</si>
  <si>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</si>
  <si>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</si>
  <si>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</si>
  <si>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</si>
  <si>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</si>
  <si>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</si>
  <si>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</si>
  <si>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</si>
  <si>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</si>
  <si>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</si>
  <si>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</si>
  <si>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</si>
  <si>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</si>
  <si>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</si>
  <si>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</si>
  <si>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</si>
  <si>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</si>
  <si>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</si>
  <si>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</si>
  <si>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</si>
  <si>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</si>
  <si>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</si>
  <si>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</si>
  <si>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</si>
  <si>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</si>
  <si>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</si>
  <si>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</si>
  <si>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</si>
  <si>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</si>
  <si>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</si>
  <si>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</si>
  <si>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</si>
  <si>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</si>
  <si>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</si>
  <si>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</si>
  <si>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</si>
  <si>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</si>
  <si>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</si>
  <si>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</si>
  <si>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</si>
  <si>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</si>
  <si>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</si>
  <si>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</si>
  <si>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</si>
  <si>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</si>
  <si>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</si>
  <si>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</si>
  <si>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</si>
  <si>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</si>
  <si>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</si>
  <si>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</si>
  <si>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</si>
  <si>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</si>
  <si>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</si>
  <si>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</si>
  <si>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</si>
  <si>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</si>
  <si>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</si>
  <si>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</si>
  <si>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</si>
  <si>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</si>
  <si>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</si>
  <si>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</si>
  <si>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</si>
  <si>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</si>
  <si>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</si>
  <si>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</si>
  <si>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</si>
  <si>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</si>
  <si>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</si>
  <si>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</si>
  <si>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</si>
  <si>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</si>
  <si>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</si>
  <si>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</si>
  <si>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</si>
  <si>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</si>
  <si>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</si>
  <si>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</si>
  <si>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</si>
  <si>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</si>
  <si>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</si>
  <si>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</si>
  <si>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</si>
  <si>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</si>
  <si>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</si>
  <si>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</si>
  <si>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</si>
  <si>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</si>
  <si>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</si>
  <si>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</si>
  <si>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</si>
  <si>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</si>
  <si>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</si>
  <si>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</si>
  <si>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</si>
  <si>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</si>
  <si>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</si>
  <si>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</si>
  <si>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</si>
  <si>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</si>
  <si>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</si>
  <si>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</si>
  <si>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</si>
  <si>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</si>
  <si>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</si>
  <si>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</si>
  <si>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</si>
  <si>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</si>
  <si>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</si>
  <si>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</si>
  <si>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</si>
  <si>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</si>
  <si>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</si>
  <si>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</si>
  <si>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</si>
  <si>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</si>
  <si>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</si>
  <si>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</si>
  <si>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</si>
  <si>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</si>
  <si>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</si>
  <si>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</si>
  <si>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</si>
  <si>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</si>
  <si>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</si>
  <si>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</si>
  <si>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</si>
  <si>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</si>
  <si>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</si>
  <si>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</si>
  <si>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</si>
  <si>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</si>
  <si>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</si>
  <si>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</si>
  <si>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</si>
  <si>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</si>
  <si>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</si>
  <si>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</si>
  <si>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</si>
  <si>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</si>
  <si>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</si>
  <si>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</si>
  <si>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</si>
  <si>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</si>
  <si>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</si>
  <si>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</si>
  <si>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</si>
  <si>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</si>
  <si>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</si>
  <si>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</si>
  <si>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</si>
  <si>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</si>
  <si>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</si>
  <si>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</si>
  <si>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</si>
  <si>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</si>
  <si>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</si>
  <si>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</si>
  <si>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</si>
  <si>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</si>
  <si>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</si>
  <si>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</si>
  <si>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</si>
  <si>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</si>
  <si>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</si>
  <si>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</si>
  <si>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</si>
  <si>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</si>
  <si>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</si>
  <si>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</si>
  <si>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</si>
  <si>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</si>
  <si>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</si>
  <si>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</si>
  <si>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</si>
  <si>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</si>
  <si>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</si>
  <si>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</si>
  <si>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</si>
  <si>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목표수익율</t>
  </si>
  <si>
    <t>목표매출액평균</t>
  </si>
  <si>
    <t>목표수익율증가1</t>
  </si>
  <si>
    <t>만든 사람 82107 날짜 2026-07-12</t>
  </si>
  <si>
    <t>목표수익율증가2</t>
  </si>
  <si>
    <t>목표수익율증가3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</si>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</sst>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89" formatCode="0.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9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9" fillId="3" borderId="7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7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NumberFormat="1">
      <alignment vertical="center"/>
    </xf>
    <xf numFmtId="189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9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평균" textlink="">
      <xdr:nvSpPr>
        <xdr:cNvPr id="3" name="사각형: 빗면 2">
          <a:extLst>
            <a:ext uri="{FF2B5EF4-FFF2-40B4-BE49-F238E27FC236}">
              <a16:creationId xmlns:a16="http://schemas.microsoft.com/office/drawing/2014/main" id="{2B51102A-E032-ED53-E7FE-3632E1B1FB02}"/>
            </a:ext>
          </a:extLst>
        </xdr:cNvPr>
        <xdr:cNvSpPr/>
      </xdr:nvSpPr>
      <xdr:spPr>
        <a:xfrm>
          <a:off x="37795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11</xdr:row>
      <xdr:rowOff>137160</xdr:rowOff>
    </xdr:from>
    <xdr:to>
      <xdr:col>8</xdr:col>
      <xdr:colOff>45720</xdr:colOff>
      <xdr:row>27</xdr:row>
      <xdr:rowOff>137160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0.24858</cdr:x>
      <cdr:y>0.17026</cdr:y>
    </cdr:from>
    <cdr:to>
      <cdr:x>0.41903</cdr:x>
      <cdr:y>0.24824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3C9C0E47-91E4-7AFE-5599-4FEF43A88019}"/>
            </a:ext>
          </a:extLst>
        </cdr:cNvPr>
        <cdr:cNvSpPr/>
      </cdr:nvSpPr>
      <cdr:spPr>
        <a:xfrm xmlns:a="http://schemas.openxmlformats.org/drawingml/2006/main">
          <a:off x="1333500" y="601980"/>
          <a:ext cx="914400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747394"/>
            <a:gd name="adj8" fmla="val -10833"/>
          </a:avLst>
        </a:prstGeom>
        <a:solidFill xmlns:a="http://schemas.openxmlformats.org/drawingml/2006/main">
          <a:schemeClr val="bg1"/>
        </a:solidFill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 baseline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2107" refreshedDate="46215.458650810186" createdVersion="8" refreshedVersion="8" minRefreshableVersion="3" recordCount="8" xr:uid="{199BB041-9BAC-417B-A03F-FDD3E8CBB1DE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김현국"/>
        <s v="강창우"/>
        <s v="최명도"/>
        <s v="이경우"/>
        <s v="박정식"/>
        <s v="하정진"/>
        <s v="최현아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사원"/>
        <s v="부장"/>
        <s v="과장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23-09-12T00:00:00"/>
    <x v="1"/>
    <n v="2"/>
  </r>
  <r>
    <x v="0"/>
    <x v="2"/>
    <d v="2024-05-22T00:00:00"/>
    <x v="1"/>
    <n v="1"/>
  </r>
  <r>
    <x v="1"/>
    <x v="3"/>
    <d v="2007-09-22T00:00:00"/>
    <x v="2"/>
    <n v="18"/>
  </r>
  <r>
    <x v="1"/>
    <x v="4"/>
    <d v="2008-09-23T00:00:00"/>
    <x v="2"/>
    <n v="17"/>
  </r>
  <r>
    <x v="0"/>
    <x v="5"/>
    <d v="2006-10-06T00:00:00"/>
    <x v="2"/>
    <n v="19"/>
  </r>
  <r>
    <x v="0"/>
    <x v="6"/>
    <d v="2015-10-03T00:00:00"/>
    <x v="3"/>
    <n v="10"/>
  </r>
  <r>
    <x v="1"/>
    <x v="7"/>
    <d v="2014-09-11T00:00:00"/>
    <x v="3"/>
    <n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4509AB-4303-4870-A4B8-67C55C9F5C5E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2"/>
        <item x="1"/>
        <item x="0"/>
        <item x="5"/>
        <item x="4"/>
        <item x="3"/>
        <item x="7"/>
        <item x="6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1"/>
        <item x="2"/>
        <item x="3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/>
  </sheetViews>
  <sheetFormatPr defaultRowHeight="17.399999999999999" x14ac:dyDescent="0.4"/>
  <cols>
    <col min="1" max="1" width="10.3984375" bestFit="1" customWidth="1"/>
    <col min="4" max="4" width="10.69921875" bestFit="1" customWidth="1"/>
  </cols>
  <sheetData>
    <row r="1" spans="1:6" x14ac:dyDescent="0.4">
      <c r="A1" t="s">
        <v>6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2"/>
      <c r="E4" s="1"/>
      <c r="F4" s="1"/>
    </row>
    <row r="5" spans="1:6" x14ac:dyDescent="0.4">
      <c r="A5" s="1"/>
      <c r="B5" s="1"/>
      <c r="C5" s="1"/>
      <c r="D5" s="2"/>
      <c r="E5" s="1"/>
      <c r="F5" s="1"/>
    </row>
    <row r="6" spans="1:6" x14ac:dyDescent="0.4">
      <c r="A6" s="1"/>
      <c r="B6" s="1"/>
      <c r="C6" s="1"/>
      <c r="D6" s="2"/>
      <c r="E6" s="1"/>
      <c r="F6" s="1"/>
    </row>
    <row r="7" spans="1:6" x14ac:dyDescent="0.4">
      <c r="A7" s="1"/>
      <c r="B7" s="1"/>
      <c r="C7" s="1"/>
      <c r="D7" s="2"/>
      <c r="E7" s="1"/>
      <c r="F7" s="1"/>
    </row>
    <row r="8" spans="1:6" x14ac:dyDescent="0.4">
      <c r="A8" s="1"/>
      <c r="B8" s="1"/>
      <c r="C8" s="1"/>
      <c r="D8" s="2"/>
      <c r="E8" s="1"/>
      <c r="F8" s="1"/>
    </row>
    <row r="9" spans="1:6" x14ac:dyDescent="0.4">
      <c r="A9" s="1"/>
      <c r="B9" s="1"/>
      <c r="C9" s="1"/>
      <c r="D9" s="2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3"/>
  <sheetViews>
    <sheetView workbookViewId="0"/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t="s">
        <v>1</v>
      </c>
      <c r="B3" t="s">
        <v>37</v>
      </c>
      <c r="C3" t="s">
        <v>90</v>
      </c>
    </row>
    <row r="4" spans="1:7" x14ac:dyDescent="0.4">
      <c r="C4" s="9" t="s">
        <v>91</v>
      </c>
      <c r="D4" s="9" t="s">
        <v>92</v>
      </c>
      <c r="E4" s="9" t="s">
        <v>93</v>
      </c>
      <c r="F4" s="9" t="s">
        <v>94</v>
      </c>
      <c r="G4" s="9" t="s">
        <v>95</v>
      </c>
    </row>
    <row r="5" spans="1:7" x14ac:dyDescent="0.4">
      <c r="A5" s="1" t="s">
        <v>96</v>
      </c>
      <c r="B5" s="1" t="s">
        <v>97</v>
      </c>
      <c r="C5" s="1">
        <v>18</v>
      </c>
      <c r="D5" s="1">
        <v>96</v>
      </c>
      <c r="E5" s="1">
        <v>85</v>
      </c>
      <c r="F5" s="1">
        <v>90.5</v>
      </c>
      <c r="G5" s="1" t="s">
        <v>98</v>
      </c>
    </row>
    <row r="6" spans="1:7" x14ac:dyDescent="0.4">
      <c r="A6" s="1" t="s">
        <v>99</v>
      </c>
      <c r="B6" s="1" t="s">
        <v>97</v>
      </c>
      <c r="C6" s="1">
        <v>5</v>
      </c>
      <c r="D6" s="1">
        <v>64</v>
      </c>
      <c r="E6" s="1">
        <v>8</v>
      </c>
      <c r="F6" s="1">
        <v>36</v>
      </c>
      <c r="G6" s="1" t="s">
        <v>100</v>
      </c>
    </row>
    <row r="7" spans="1:7" x14ac:dyDescent="0.4">
      <c r="A7" s="1" t="s">
        <v>101</v>
      </c>
      <c r="B7" s="1" t="s">
        <v>97</v>
      </c>
      <c r="C7" s="1">
        <v>12</v>
      </c>
      <c r="D7" s="1">
        <v>85</v>
      </c>
      <c r="E7" s="1">
        <v>100</v>
      </c>
      <c r="F7" s="1">
        <v>92.5</v>
      </c>
      <c r="G7" s="1" t="s">
        <v>102</v>
      </c>
    </row>
    <row r="8" spans="1:7" x14ac:dyDescent="0.4">
      <c r="A8" s="1" t="s">
        <v>103</v>
      </c>
      <c r="B8" s="1" t="s">
        <v>104</v>
      </c>
      <c r="C8" s="1">
        <v>7</v>
      </c>
      <c r="D8" s="1">
        <v>66</v>
      </c>
      <c r="E8" s="1">
        <v>87</v>
      </c>
      <c r="F8" s="1">
        <v>76.5</v>
      </c>
      <c r="G8" s="1" t="s">
        <v>105</v>
      </c>
    </row>
    <row r="9" spans="1:7" x14ac:dyDescent="0.4">
      <c r="A9" s="1" t="s">
        <v>106</v>
      </c>
      <c r="B9" s="1" t="s">
        <v>104</v>
      </c>
      <c r="C9" s="1">
        <v>9</v>
      </c>
      <c r="D9" s="1">
        <v>70</v>
      </c>
      <c r="E9" s="1">
        <v>60</v>
      </c>
      <c r="F9" s="1">
        <v>65</v>
      </c>
      <c r="G9" s="1" t="s">
        <v>107</v>
      </c>
    </row>
    <row r="10" spans="1:7" x14ac:dyDescent="0.4">
      <c r="A10" s="1" t="s">
        <v>108</v>
      </c>
      <c r="B10" s="1" t="s">
        <v>104</v>
      </c>
      <c r="C10" s="1">
        <v>8</v>
      </c>
      <c r="D10" s="1">
        <v>90</v>
      </c>
      <c r="E10" s="1">
        <v>78</v>
      </c>
      <c r="F10" s="1">
        <v>84</v>
      </c>
      <c r="G10" s="1" t="s">
        <v>107</v>
      </c>
    </row>
    <row r="11" spans="1:7" x14ac:dyDescent="0.4">
      <c r="A11" s="1" t="s">
        <v>109</v>
      </c>
      <c r="B11" s="1" t="s">
        <v>110</v>
      </c>
      <c r="C11" s="1">
        <v>20</v>
      </c>
      <c r="D11" s="1">
        <v>100</v>
      </c>
      <c r="E11" s="1">
        <v>86</v>
      </c>
      <c r="F11" s="1">
        <v>93</v>
      </c>
      <c r="G11" s="1" t="s">
        <v>98</v>
      </c>
    </row>
    <row r="12" spans="1:7" x14ac:dyDescent="0.4">
      <c r="A12" s="1" t="s">
        <v>111</v>
      </c>
      <c r="B12" s="1" t="s">
        <v>110</v>
      </c>
      <c r="C12" s="1">
        <v>13</v>
      </c>
      <c r="D12" s="1">
        <v>100</v>
      </c>
      <c r="E12" s="1">
        <v>85</v>
      </c>
      <c r="F12" s="1">
        <v>92.5</v>
      </c>
      <c r="G12" s="1" t="s">
        <v>102</v>
      </c>
    </row>
    <row r="13" spans="1:7" x14ac:dyDescent="0.4">
      <c r="A13" s="1" t="s">
        <v>112</v>
      </c>
      <c r="B13" s="1" t="s">
        <v>110</v>
      </c>
      <c r="C13" s="1">
        <v>16</v>
      </c>
      <c r="D13" s="1">
        <v>95</v>
      </c>
      <c r="E13" s="1">
        <v>91</v>
      </c>
      <c r="F13" s="1">
        <v>93</v>
      </c>
      <c r="G13" s="1" t="s">
        <v>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2"/>
  <sheetViews>
    <sheetView workbookViewId="0">
      <selection sqref="A1:G1"/>
    </sheetView>
  </sheetViews>
  <sheetFormatPr defaultRowHeight="17.399999999999999" x14ac:dyDescent="0.4"/>
  <sheetData>
    <row r="1" spans="1:7" ht="21" x14ac:dyDescent="0.4">
      <c r="A1" s="39" t="s">
        <v>113</v>
      </c>
      <c r="B1" s="39"/>
      <c r="C1" s="39"/>
      <c r="D1" s="39"/>
      <c r="E1" s="39"/>
      <c r="F1" s="39"/>
      <c r="G1" s="39"/>
    </row>
    <row r="3" spans="1:7" x14ac:dyDescent="0.4">
      <c r="A3" s="40" t="s">
        <v>114</v>
      </c>
      <c r="B3" s="40" t="s">
        <v>115</v>
      </c>
      <c r="C3" s="40" t="s">
        <v>118</v>
      </c>
      <c r="D3" s="40"/>
      <c r="E3" s="40"/>
      <c r="F3" s="40" t="s">
        <v>116</v>
      </c>
      <c r="G3" s="40"/>
    </row>
    <row r="4" spans="1:7" x14ac:dyDescent="0.4">
      <c r="A4" s="40"/>
      <c r="B4" s="4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sheetPr codeName="Sheet4"/>
  <dimension ref="A1:J20"/>
  <sheetViews>
    <sheetView workbookViewId="0">
      <selection sqref="A1:J1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39" t="s">
        <v>131</v>
      </c>
      <c r="B1" s="39"/>
      <c r="C1" s="39"/>
      <c r="D1" s="39"/>
      <c r="E1" s="39"/>
      <c r="F1" s="39"/>
      <c r="G1" s="39"/>
      <c r="H1" s="39"/>
      <c r="I1" s="39"/>
      <c r="J1" s="39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1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5" t="s">
        <v>141</v>
      </c>
      <c r="B4" s="13">
        <v>18500</v>
      </c>
      <c r="C4" s="13">
        <v>30</v>
      </c>
      <c r="D4" s="13">
        <f>B4*C4</f>
        <v>555000</v>
      </c>
      <c r="E4" s="13">
        <f>D4*0.25%</f>
        <v>1387.5</v>
      </c>
      <c r="F4" s="13">
        <f>B4+E4</f>
        <v>19887.5</v>
      </c>
      <c r="G4" s="13">
        <v>25000</v>
      </c>
      <c r="H4" s="13">
        <f>C4*G4</f>
        <v>750000</v>
      </c>
      <c r="I4" s="13">
        <f>H4-D4</f>
        <v>195000</v>
      </c>
      <c r="J4" s="12">
        <f>H4/(D4+E4)-1</f>
        <v>0.34798139785670967</v>
      </c>
    </row>
    <row r="5" spans="1:10" x14ac:dyDescent="0.4">
      <c r="A5" s="5" t="s">
        <v>142</v>
      </c>
      <c r="B5" s="13">
        <v>8700</v>
      </c>
      <c r="C5" s="13">
        <v>295</v>
      </c>
      <c r="D5" s="13">
        <f t="shared" ref="D5:D13" si="0">B5*C5</f>
        <v>2566500</v>
      </c>
      <c r="E5" s="13">
        <f t="shared" ref="E5:E13" si="1">D5*0.25%</f>
        <v>6416.25</v>
      </c>
      <c r="F5" s="13">
        <f t="shared" ref="F5:F13" si="2">B5+E5</f>
        <v>15116.25</v>
      </c>
      <c r="G5" s="13">
        <v>7650</v>
      </c>
      <c r="H5" s="13">
        <f t="shared" ref="H5:H13" si="3">C5*G5</f>
        <v>2256750</v>
      </c>
      <c r="I5" s="13">
        <f t="shared" ref="I5:I13" si="4">H5-D5</f>
        <v>-309750</v>
      </c>
      <c r="J5" s="12">
        <f t="shared" ref="J5:J13" si="5">H5/(D5+E5)-1</f>
        <v>-0.12288244904978929</v>
      </c>
    </row>
    <row r="6" spans="1:10" x14ac:dyDescent="0.4">
      <c r="A6" s="5" t="s">
        <v>143</v>
      </c>
      <c r="B6" s="13">
        <v>9900</v>
      </c>
      <c r="C6" s="13">
        <v>10</v>
      </c>
      <c r="D6" s="13">
        <f t="shared" si="0"/>
        <v>99000</v>
      </c>
      <c r="E6" s="13">
        <f t="shared" si="1"/>
        <v>247.5</v>
      </c>
      <c r="F6" s="13">
        <f t="shared" si="2"/>
        <v>10147.5</v>
      </c>
      <c r="G6" s="13">
        <v>7700</v>
      </c>
      <c r="H6" s="13">
        <f t="shared" si="3"/>
        <v>77000</v>
      </c>
      <c r="I6" s="13">
        <f t="shared" si="4"/>
        <v>-22000</v>
      </c>
      <c r="J6" s="12">
        <f t="shared" si="5"/>
        <v>-0.22416181767802712</v>
      </c>
    </row>
    <row r="7" spans="1:10" x14ac:dyDescent="0.4">
      <c r="A7" s="5" t="s">
        <v>144</v>
      </c>
      <c r="B7" s="13">
        <v>23000</v>
      </c>
      <c r="C7" s="13">
        <v>273</v>
      </c>
      <c r="D7" s="13">
        <f t="shared" si="0"/>
        <v>6279000</v>
      </c>
      <c r="E7" s="13">
        <f t="shared" si="1"/>
        <v>15697.5</v>
      </c>
      <c r="F7" s="13">
        <f t="shared" si="2"/>
        <v>38697.5</v>
      </c>
      <c r="G7" s="13">
        <v>25000</v>
      </c>
      <c r="H7" s="13">
        <f t="shared" si="3"/>
        <v>6825000</v>
      </c>
      <c r="I7" s="13">
        <f t="shared" si="4"/>
        <v>546000</v>
      </c>
      <c r="J7" s="12">
        <f t="shared" si="5"/>
        <v>8.4245906971701201E-2</v>
      </c>
    </row>
    <row r="8" spans="1:10" x14ac:dyDescent="0.4">
      <c r="A8" s="5" t="s">
        <v>145</v>
      </c>
      <c r="B8" s="13">
        <v>25000</v>
      </c>
      <c r="C8" s="13">
        <v>30</v>
      </c>
      <c r="D8" s="13">
        <f t="shared" si="0"/>
        <v>750000</v>
      </c>
      <c r="E8" s="13">
        <f t="shared" si="1"/>
        <v>1875</v>
      </c>
      <c r="F8" s="13">
        <f t="shared" si="2"/>
        <v>26875</v>
      </c>
      <c r="G8" s="13">
        <v>89000</v>
      </c>
      <c r="H8" s="13">
        <f t="shared" si="3"/>
        <v>2670000</v>
      </c>
      <c r="I8" s="13">
        <f t="shared" si="4"/>
        <v>1920000</v>
      </c>
      <c r="J8" s="12">
        <f t="shared" si="5"/>
        <v>2.5511221945137157</v>
      </c>
    </row>
    <row r="9" spans="1:10" x14ac:dyDescent="0.4">
      <c r="A9" s="5" t="s">
        <v>146</v>
      </c>
      <c r="B9" s="13">
        <v>6600</v>
      </c>
      <c r="C9" s="13">
        <v>120</v>
      </c>
      <c r="D9" s="13">
        <f t="shared" si="0"/>
        <v>792000</v>
      </c>
      <c r="E9" s="13">
        <f t="shared" si="1"/>
        <v>1980</v>
      </c>
      <c r="F9" s="13">
        <f t="shared" si="2"/>
        <v>8580</v>
      </c>
      <c r="G9" s="13">
        <v>12000</v>
      </c>
      <c r="H9" s="13">
        <f t="shared" si="3"/>
        <v>1440000</v>
      </c>
      <c r="I9" s="13">
        <f t="shared" si="4"/>
        <v>648000</v>
      </c>
      <c r="J9" s="12">
        <f t="shared" si="5"/>
        <v>0.81364769893448208</v>
      </c>
    </row>
    <row r="10" spans="1:10" x14ac:dyDescent="0.4">
      <c r="A10" s="5" t="s">
        <v>147</v>
      </c>
      <c r="B10" s="13">
        <v>11000</v>
      </c>
      <c r="C10" s="13">
        <v>50</v>
      </c>
      <c r="D10" s="13">
        <f t="shared" si="0"/>
        <v>550000</v>
      </c>
      <c r="E10" s="13">
        <f t="shared" si="1"/>
        <v>1375</v>
      </c>
      <c r="F10" s="13">
        <f t="shared" si="2"/>
        <v>12375</v>
      </c>
      <c r="G10" s="13">
        <v>13500</v>
      </c>
      <c r="H10" s="13">
        <f t="shared" si="3"/>
        <v>675000</v>
      </c>
      <c r="I10" s="13">
        <f t="shared" si="4"/>
        <v>125000</v>
      </c>
      <c r="J10" s="12">
        <f t="shared" si="5"/>
        <v>0.22421219678077531</v>
      </c>
    </row>
    <row r="11" spans="1:10" x14ac:dyDescent="0.4">
      <c r="A11" s="5" t="s">
        <v>148</v>
      </c>
      <c r="B11" s="13">
        <v>20000</v>
      </c>
      <c r="C11" s="13">
        <v>200</v>
      </c>
      <c r="D11" s="13">
        <f t="shared" si="0"/>
        <v>4000000</v>
      </c>
      <c r="E11" s="13">
        <f t="shared" si="1"/>
        <v>10000</v>
      </c>
      <c r="F11" s="13">
        <f t="shared" si="2"/>
        <v>30000</v>
      </c>
      <c r="G11" s="13">
        <v>23500</v>
      </c>
      <c r="H11" s="13">
        <f t="shared" si="3"/>
        <v>4700000</v>
      </c>
      <c r="I11" s="13">
        <f t="shared" si="4"/>
        <v>700000</v>
      </c>
      <c r="J11" s="12">
        <f t="shared" si="5"/>
        <v>0.17206982543640903</v>
      </c>
    </row>
    <row r="12" spans="1:10" x14ac:dyDescent="0.4">
      <c r="A12" s="5" t="s">
        <v>149</v>
      </c>
      <c r="B12" s="13">
        <v>25500</v>
      </c>
      <c r="C12" s="13">
        <v>50</v>
      </c>
      <c r="D12" s="13">
        <f t="shared" si="0"/>
        <v>1275000</v>
      </c>
      <c r="E12" s="13">
        <f t="shared" si="1"/>
        <v>3187.5</v>
      </c>
      <c r="F12" s="13">
        <f t="shared" si="2"/>
        <v>28687.5</v>
      </c>
      <c r="G12" s="13">
        <v>27000</v>
      </c>
      <c r="H12" s="13">
        <f t="shared" si="3"/>
        <v>1350000</v>
      </c>
      <c r="I12" s="13">
        <f t="shared" si="4"/>
        <v>75000</v>
      </c>
      <c r="J12" s="12">
        <f t="shared" si="5"/>
        <v>5.6183071732433643E-2</v>
      </c>
    </row>
    <row r="13" spans="1:10" x14ac:dyDescent="0.4">
      <c r="A13" s="5" t="s">
        <v>150</v>
      </c>
      <c r="B13" s="13">
        <v>7200</v>
      </c>
      <c r="C13" s="13">
        <v>20</v>
      </c>
      <c r="D13" s="13">
        <f t="shared" si="0"/>
        <v>144000</v>
      </c>
      <c r="E13" s="13">
        <f t="shared" si="1"/>
        <v>360</v>
      </c>
      <c r="F13" s="13">
        <f t="shared" si="2"/>
        <v>7560</v>
      </c>
      <c r="G13" s="13">
        <v>6300</v>
      </c>
      <c r="H13" s="13">
        <f t="shared" si="3"/>
        <v>126000</v>
      </c>
      <c r="I13" s="13">
        <f t="shared" si="4"/>
        <v>-18000</v>
      </c>
      <c r="J13" s="12">
        <f t="shared" si="5"/>
        <v>-0.12718204488778051</v>
      </c>
    </row>
    <row r="16" spans="1:10" x14ac:dyDescent="0.4">
      <c r="A16" s="1"/>
      <c r="B16" s="1"/>
      <c r="C16" s="1"/>
    </row>
    <row r="17" spans="1:10" x14ac:dyDescent="0.4">
      <c r="A17" s="1"/>
      <c r="B17" s="1"/>
      <c r="C17" s="1"/>
    </row>
    <row r="18" spans="1:10" x14ac:dyDescent="0.4">
      <c r="A18" s="1"/>
      <c r="B18" s="1"/>
      <c r="C18" s="1"/>
    </row>
    <row r="20" spans="1:10" x14ac:dyDescent="0.4">
      <c r="A20" s="41" t="s">
        <v>152</v>
      </c>
      <c r="B20" s="41"/>
      <c r="C20" s="41"/>
      <c r="D20" s="41"/>
      <c r="E20" s="41"/>
      <c r="F20" s="41"/>
      <c r="G20" s="41"/>
      <c r="H20" s="41"/>
      <c r="I20" s="41"/>
      <c r="J20" s="41"/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I33"/>
  <sheetViews>
    <sheetView workbookViewId="0"/>
  </sheetViews>
  <sheetFormatPr defaultRowHeight="17.399999999999999" x14ac:dyDescent="0.4"/>
  <cols>
    <col min="4" max="4" width="10.59765625" bestFit="1" customWidth="1"/>
  </cols>
  <sheetData>
    <row r="1" spans="1:9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">
      <c r="A3" s="5" t="s">
        <v>13</v>
      </c>
      <c r="B3" s="6">
        <v>0.4604166666666667</v>
      </c>
      <c r="C3" s="6">
        <v>0.4826388888888889</v>
      </c>
      <c r="D3" s="7"/>
      <c r="F3" s="5" t="s">
        <v>27</v>
      </c>
      <c r="G3" s="5">
        <v>4</v>
      </c>
      <c r="H3" s="5">
        <v>90</v>
      </c>
      <c r="I3" s="5"/>
    </row>
    <row r="4" spans="1:9" x14ac:dyDescent="0.4">
      <c r="A4" s="5" t="s">
        <v>14</v>
      </c>
      <c r="B4" s="6">
        <v>0.46597222222222223</v>
      </c>
      <c r="C4" s="6">
        <v>0.4777777777777778</v>
      </c>
      <c r="D4" s="7"/>
      <c r="F4" s="5" t="s">
        <v>28</v>
      </c>
      <c r="G4" s="5">
        <v>7</v>
      </c>
      <c r="H4" s="5">
        <v>85</v>
      </c>
      <c r="I4" s="5"/>
    </row>
    <row r="5" spans="1:9" x14ac:dyDescent="0.4">
      <c r="A5" s="5" t="s">
        <v>15</v>
      </c>
      <c r="B5" s="6">
        <v>0.47569444444444442</v>
      </c>
      <c r="C5" s="6">
        <v>0.50138888888888888</v>
      </c>
      <c r="D5" s="7"/>
      <c r="F5" s="5" t="s">
        <v>29</v>
      </c>
      <c r="G5" s="5">
        <v>28</v>
      </c>
      <c r="H5" s="5">
        <v>99</v>
      </c>
      <c r="I5" s="5"/>
    </row>
    <row r="6" spans="1:9" x14ac:dyDescent="0.4">
      <c r="A6" s="5" t="s">
        <v>16</v>
      </c>
      <c r="B6" s="6">
        <v>0.48749999999999999</v>
      </c>
      <c r="C6" s="6">
        <v>0.49861111111111112</v>
      </c>
      <c r="D6" s="7"/>
      <c r="F6" s="5" t="s">
        <v>30</v>
      </c>
      <c r="G6" s="5">
        <v>2</v>
      </c>
      <c r="H6" s="5">
        <v>65</v>
      </c>
      <c r="I6" s="5"/>
    </row>
    <row r="7" spans="1:9" x14ac:dyDescent="0.4">
      <c r="A7" s="5" t="s">
        <v>17</v>
      </c>
      <c r="B7" s="6">
        <v>0.49791666666666662</v>
      </c>
      <c r="C7" s="6">
        <v>0.51597222222222217</v>
      </c>
      <c r="D7" s="7"/>
      <c r="F7" s="5" t="s">
        <v>31</v>
      </c>
      <c r="G7" s="5">
        <v>23</v>
      </c>
      <c r="H7" s="5">
        <v>78</v>
      </c>
      <c r="I7" s="5"/>
    </row>
    <row r="8" spans="1:9" x14ac:dyDescent="0.4">
      <c r="A8" s="5" t="s">
        <v>18</v>
      </c>
      <c r="B8" s="6">
        <v>0.50416666666666665</v>
      </c>
      <c r="C8" s="6">
        <v>0.52777777777777779</v>
      </c>
      <c r="D8" s="7"/>
      <c r="F8" s="5" t="s">
        <v>32</v>
      </c>
      <c r="G8" s="5">
        <v>16</v>
      </c>
      <c r="H8" s="5">
        <v>82</v>
      </c>
      <c r="I8" s="5"/>
    </row>
    <row r="9" spans="1:9" x14ac:dyDescent="0.4">
      <c r="A9" s="5" t="s">
        <v>19</v>
      </c>
      <c r="B9" s="6">
        <v>0.5083333333333333</v>
      </c>
      <c r="C9" s="6">
        <v>0.53333333333333333</v>
      </c>
      <c r="D9" s="7"/>
      <c r="F9" s="5" t="s">
        <v>33</v>
      </c>
      <c r="G9" s="5">
        <v>25</v>
      </c>
      <c r="H9" s="5">
        <v>95</v>
      </c>
      <c r="I9" s="5"/>
    </row>
    <row r="10" spans="1:9" x14ac:dyDescent="0.4">
      <c r="A10" s="5" t="s">
        <v>20</v>
      </c>
      <c r="B10" s="6">
        <v>0.5229166666666667</v>
      </c>
      <c r="C10" s="6">
        <v>0.5395833333333333</v>
      </c>
      <c r="D10" s="7"/>
      <c r="F10" s="5" t="s">
        <v>34</v>
      </c>
      <c r="G10" s="5">
        <v>12</v>
      </c>
      <c r="H10" s="5">
        <v>68</v>
      </c>
      <c r="I10" s="5"/>
    </row>
    <row r="12" spans="1:9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/>
      <c r="I14" s="5">
        <v>87</v>
      </c>
    </row>
    <row r="15" spans="1:9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/>
      <c r="I15" s="5">
        <v>64</v>
      </c>
    </row>
    <row r="16" spans="1:9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/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/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/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/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/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/>
      <c r="I21" s="5">
        <v>68</v>
      </c>
    </row>
    <row r="22" spans="1:9" x14ac:dyDescent="0.4">
      <c r="A22" s="42" t="s">
        <v>48</v>
      </c>
      <c r="B22" s="42"/>
      <c r="C22" s="42"/>
      <c r="D22" s="7"/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/>
    </row>
    <row r="27" spans="1:9" x14ac:dyDescent="0.4">
      <c r="A27" s="5" t="s">
        <v>82</v>
      </c>
      <c r="B27" s="5">
        <v>6.3849999999999998</v>
      </c>
      <c r="C27" s="5"/>
    </row>
    <row r="28" spans="1:9" x14ac:dyDescent="0.4">
      <c r="A28" s="5" t="s">
        <v>83</v>
      </c>
      <c r="B28" s="5">
        <v>5.3860000000000001</v>
      </c>
      <c r="C28" s="5"/>
    </row>
    <row r="29" spans="1:9" x14ac:dyDescent="0.4">
      <c r="A29" s="5" t="s">
        <v>84</v>
      </c>
      <c r="B29" s="5">
        <v>5.165</v>
      </c>
      <c r="C29" s="5"/>
    </row>
    <row r="30" spans="1:9" x14ac:dyDescent="0.4">
      <c r="A30" s="5" t="s">
        <v>85</v>
      </c>
      <c r="B30" s="5"/>
      <c r="C30" s="5"/>
    </row>
    <row r="31" spans="1:9" x14ac:dyDescent="0.4">
      <c r="A31" s="5" t="s">
        <v>86</v>
      </c>
      <c r="B31" s="5">
        <v>6.2240000000000002</v>
      </c>
      <c r="C31" s="5"/>
    </row>
    <row r="32" spans="1:9" x14ac:dyDescent="0.4">
      <c r="A32" s="5" t="s">
        <v>87</v>
      </c>
      <c r="B32" s="5">
        <v>5.6369999999999996</v>
      </c>
      <c r="C32" s="5"/>
    </row>
    <row r="33" spans="1:3" x14ac:dyDescent="0.4">
      <c r="A33" s="5" t="s">
        <v>88</v>
      </c>
      <c r="B33" s="5">
        <v>5.3540000000000001</v>
      </c>
      <c r="C33" s="5"/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F29"/>
  <sheetViews>
    <sheetView workbookViewId="0">
      <selection activeCell="I11" sqref="I11"/>
    </sheetView>
  </sheetViews>
  <sheetFormatPr defaultRowHeight="17.399999999999999" outlineLevelRow="3" x14ac:dyDescent="0.4"/>
  <cols>
    <col min="1" max="1" width="9.5" bestFit="1" customWidth="1"/>
    <col min="5" max="5" width="9.296875" bestFit="1" customWidth="1"/>
  </cols>
  <sheetData>
    <row r="1" spans="1:6" ht="21" x14ac:dyDescent="0.4">
      <c r="A1" s="39" t="s">
        <v>153</v>
      </c>
      <c r="B1" s="39"/>
      <c r="C1" s="39"/>
      <c r="D1" s="39"/>
      <c r="E1" s="39"/>
      <c r="F1" s="39"/>
    </row>
    <row r="2" spans="1:6" ht="16.95" customHeight="1" x14ac:dyDescent="0.4">
      <c r="A2" s="19"/>
      <c r="B2" s="19"/>
      <c r="C2" s="19"/>
      <c r="D2" s="19"/>
      <c r="E2" s="19"/>
      <c r="F2" s="19"/>
    </row>
    <row r="3" spans="1:6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">
      <c r="A4" s="15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">
      <c r="A5" s="15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">
      <c r="A6" s="15"/>
      <c r="B6" s="20" t="s">
        <v>244</v>
      </c>
      <c r="C6" s="7"/>
      <c r="D6" s="5"/>
      <c r="E6" s="7">
        <f>SUBTOTAL(4,E4:E5)</f>
        <v>147000</v>
      </c>
      <c r="F6" s="5"/>
    </row>
    <row r="7" spans="1:6" outlineLevel="1" x14ac:dyDescent="0.4">
      <c r="A7" s="15"/>
      <c r="B7" s="20" t="s">
        <v>237</v>
      </c>
      <c r="C7" s="7"/>
      <c r="D7" s="5">
        <f>SUBTOTAL(9,D4:D5)</f>
        <v>45</v>
      </c>
      <c r="E7" s="7"/>
      <c r="F7" s="5"/>
    </row>
    <row r="8" spans="1:6" outlineLevel="3" x14ac:dyDescent="0.4">
      <c r="A8" s="15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">
      <c r="A9" s="15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">
      <c r="A10" s="15"/>
      <c r="B10" s="20" t="s">
        <v>245</v>
      </c>
      <c r="C10" s="7"/>
      <c r="D10" s="5"/>
      <c r="E10" s="7">
        <f>SUBTOTAL(4,E8:E9)</f>
        <v>800000</v>
      </c>
      <c r="F10" s="5"/>
    </row>
    <row r="11" spans="1:6" outlineLevel="1" x14ac:dyDescent="0.4">
      <c r="A11" s="15"/>
      <c r="B11" s="20" t="s">
        <v>238</v>
      </c>
      <c r="C11" s="7"/>
      <c r="D11" s="5">
        <f>SUBTOTAL(9,D8:D9)</f>
        <v>64</v>
      </c>
      <c r="E11" s="7"/>
      <c r="F11" s="5"/>
    </row>
    <row r="12" spans="1:6" outlineLevel="3" x14ac:dyDescent="0.4">
      <c r="A12" s="15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">
      <c r="A13" s="15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">
      <c r="A14" s="15"/>
      <c r="B14" s="20" t="s">
        <v>246</v>
      </c>
      <c r="C14" s="7"/>
      <c r="D14" s="5"/>
      <c r="E14" s="7">
        <f>SUBTOTAL(4,E12:E13)</f>
        <v>116380</v>
      </c>
      <c r="F14" s="5"/>
    </row>
    <row r="15" spans="1:6" outlineLevel="1" x14ac:dyDescent="0.4">
      <c r="A15" s="15"/>
      <c r="B15" s="20" t="s">
        <v>239</v>
      </c>
      <c r="C15" s="7"/>
      <c r="D15" s="5">
        <f>SUBTOTAL(9,D12:D13)</f>
        <v>21</v>
      </c>
      <c r="E15" s="7"/>
      <c r="F15" s="5"/>
    </row>
    <row r="16" spans="1:6" outlineLevel="3" x14ac:dyDescent="0.4">
      <c r="A16" s="15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">
      <c r="A17" s="15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">
      <c r="A18" s="15"/>
      <c r="B18" s="20" t="s">
        <v>247</v>
      </c>
      <c r="C18" s="7"/>
      <c r="D18" s="5"/>
      <c r="E18" s="7">
        <f>SUBTOTAL(4,E16:E17)</f>
        <v>91200</v>
      </c>
      <c r="F18" s="5"/>
    </row>
    <row r="19" spans="1:6" outlineLevel="1" x14ac:dyDescent="0.4">
      <c r="A19" s="15"/>
      <c r="B19" s="20" t="s">
        <v>240</v>
      </c>
      <c r="C19" s="7"/>
      <c r="D19" s="5">
        <f>SUBTOTAL(9,D16:D17)</f>
        <v>39</v>
      </c>
      <c r="E19" s="7"/>
      <c r="F19" s="5"/>
    </row>
    <row r="20" spans="1:6" outlineLevel="3" x14ac:dyDescent="0.4">
      <c r="A20" s="15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">
      <c r="A21" s="15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">
      <c r="A22" s="15"/>
      <c r="B22" s="20" t="s">
        <v>248</v>
      </c>
      <c r="C22" s="7"/>
      <c r="D22" s="5"/>
      <c r="E22" s="7">
        <f>SUBTOTAL(4,E20:E21)</f>
        <v>6600</v>
      </c>
      <c r="F22" s="5"/>
    </row>
    <row r="23" spans="1:6" outlineLevel="1" x14ac:dyDescent="0.4">
      <c r="A23" s="15"/>
      <c r="B23" s="20" t="s">
        <v>241</v>
      </c>
      <c r="C23" s="7"/>
      <c r="D23" s="5">
        <f>SUBTOTAL(9,D20:D21)</f>
        <v>16</v>
      </c>
      <c r="E23" s="7"/>
      <c r="F23" s="5"/>
    </row>
    <row r="24" spans="1:6" outlineLevel="3" x14ac:dyDescent="0.4">
      <c r="A24" s="15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">
      <c r="A25" s="15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">
      <c r="A26" s="21"/>
      <c r="B26" s="23" t="s">
        <v>249</v>
      </c>
      <c r="C26" s="22"/>
      <c r="D26" s="1"/>
      <c r="E26" s="22">
        <f>SUBTOTAL(4,E24:E25)</f>
        <v>72000</v>
      </c>
      <c r="F26" s="1"/>
    </row>
    <row r="27" spans="1:6" outlineLevel="1" x14ac:dyDescent="0.4">
      <c r="A27" s="21"/>
      <c r="B27" s="23" t="s">
        <v>242</v>
      </c>
      <c r="C27" s="22"/>
      <c r="D27" s="1">
        <f>SUBTOTAL(9,D24:D25)</f>
        <v>80</v>
      </c>
      <c r="E27" s="22"/>
      <c r="F27" s="1"/>
    </row>
    <row r="28" spans="1:6" x14ac:dyDescent="0.4">
      <c r="A28" s="21"/>
      <c r="B28" s="23" t="s">
        <v>250</v>
      </c>
      <c r="C28" s="22"/>
      <c r="D28" s="1"/>
      <c r="E28" s="22">
        <f>SUBTOTAL(4,E4:E25)</f>
        <v>800000</v>
      </c>
      <c r="F28" s="1"/>
    </row>
    <row r="29" spans="1:6" x14ac:dyDescent="0.4">
      <c r="A29" s="21"/>
      <c r="B29" s="23" t="s">
        <v>243</v>
      </c>
      <c r="C29" s="22"/>
      <c r="D29" s="1">
        <f>SUBTOTAL(9,D4:D25)</f>
        <v>265</v>
      </c>
      <c r="E29" s="22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E19"/>
  <sheetViews>
    <sheetView workbookViewId="0">
      <selection activeCell="G14" sqref="G14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5" width="5" bestFit="1" customWidth="1"/>
    <col min="6" max="6" width="6.796875" bestFit="1" customWidth="1"/>
  </cols>
  <sheetData>
    <row r="1" spans="1:5" ht="21" x14ac:dyDescent="0.4">
      <c r="A1" s="39" t="s">
        <v>170</v>
      </c>
      <c r="B1" s="39"/>
      <c r="C1" s="39"/>
      <c r="D1" s="39"/>
      <c r="E1" s="39"/>
    </row>
    <row r="3" spans="1:5" x14ac:dyDescent="0.4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">
      <c r="A4" s="5" t="s">
        <v>172</v>
      </c>
      <c r="B4" s="5" t="s">
        <v>173</v>
      </c>
      <c r="C4" s="14">
        <v>34781</v>
      </c>
      <c r="D4" s="5" t="s">
        <v>174</v>
      </c>
      <c r="E4" s="5">
        <v>30</v>
      </c>
    </row>
    <row r="5" spans="1:5" x14ac:dyDescent="0.4">
      <c r="A5" s="5" t="s">
        <v>39</v>
      </c>
      <c r="B5" s="5" t="s">
        <v>178</v>
      </c>
      <c r="C5" s="14">
        <v>45181</v>
      </c>
      <c r="D5" s="5" t="s">
        <v>5</v>
      </c>
      <c r="E5" s="5">
        <v>2</v>
      </c>
    </row>
    <row r="6" spans="1:5" x14ac:dyDescent="0.4">
      <c r="A6" s="5" t="s">
        <v>172</v>
      </c>
      <c r="B6" s="5" t="s">
        <v>180</v>
      </c>
      <c r="C6" s="14">
        <v>45434</v>
      </c>
      <c r="D6" s="5" t="s">
        <v>5</v>
      </c>
      <c r="E6" s="5">
        <v>1</v>
      </c>
    </row>
    <row r="7" spans="1:5" x14ac:dyDescent="0.4">
      <c r="A7" s="5" t="s">
        <v>39</v>
      </c>
      <c r="B7" s="5" t="s">
        <v>175</v>
      </c>
      <c r="C7" s="14">
        <v>39347</v>
      </c>
      <c r="D7" s="5" t="s">
        <v>176</v>
      </c>
      <c r="E7" s="5">
        <v>18</v>
      </c>
    </row>
    <row r="8" spans="1:5" x14ac:dyDescent="0.4">
      <c r="A8" s="5" t="s">
        <v>39</v>
      </c>
      <c r="B8" s="5" t="s">
        <v>179</v>
      </c>
      <c r="C8" s="14">
        <v>39714</v>
      </c>
      <c r="D8" s="5" t="s">
        <v>176</v>
      </c>
      <c r="E8" s="5">
        <v>17</v>
      </c>
    </row>
    <row r="9" spans="1:5" x14ac:dyDescent="0.4">
      <c r="A9" s="5" t="s">
        <v>172</v>
      </c>
      <c r="B9" s="5" t="s">
        <v>182</v>
      </c>
      <c r="C9" s="14">
        <v>38996</v>
      </c>
      <c r="D9" s="5" t="s">
        <v>176</v>
      </c>
      <c r="E9" s="5">
        <v>19</v>
      </c>
    </row>
    <row r="10" spans="1:5" x14ac:dyDescent="0.4">
      <c r="A10" s="5" t="s">
        <v>172</v>
      </c>
      <c r="B10" s="5" t="s">
        <v>177</v>
      </c>
      <c r="C10" s="14">
        <v>42280</v>
      </c>
      <c r="D10" s="5" t="s">
        <v>4</v>
      </c>
      <c r="E10" s="5">
        <v>10</v>
      </c>
    </row>
    <row r="11" spans="1:5" x14ac:dyDescent="0.4">
      <c r="A11" s="5" t="s">
        <v>39</v>
      </c>
      <c r="B11" s="5" t="s">
        <v>181</v>
      </c>
      <c r="C11" s="14">
        <v>41893</v>
      </c>
      <c r="D11" s="5" t="s">
        <v>4</v>
      </c>
      <c r="E11" s="5">
        <v>11</v>
      </c>
    </row>
    <row r="14" spans="1:5" x14ac:dyDescent="0.4">
      <c r="A14" s="24" t="s">
        <v>23</v>
      </c>
      <c r="B14" t="s">
        <v>251</v>
      </c>
    </row>
    <row r="16" spans="1:5" x14ac:dyDescent="0.4">
      <c r="A16" s="24" t="s">
        <v>252</v>
      </c>
      <c r="B16" s="24" t="s">
        <v>0</v>
      </c>
    </row>
    <row r="17" spans="1:5" x14ac:dyDescent="0.4">
      <c r="A17" s="24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4">
      <c r="A18" t="s">
        <v>172</v>
      </c>
      <c r="B18" s="46">
        <v>30</v>
      </c>
      <c r="C18" s="46">
        <v>1</v>
      </c>
      <c r="D18" s="46">
        <v>19</v>
      </c>
      <c r="E18" s="46">
        <v>10</v>
      </c>
    </row>
    <row r="19" spans="1:5" x14ac:dyDescent="0.4">
      <c r="A19" t="s">
        <v>39</v>
      </c>
      <c r="B19" s="46"/>
      <c r="C19" s="46">
        <v>2</v>
      </c>
      <c r="D19" s="46">
        <v>17</v>
      </c>
      <c r="E19" s="46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E34E9-BAB2-4D5C-95B3-7C504FEA9B75}">
  <sheetPr codeName="Sheet8">
    <outlinePr summaryBelow="0"/>
  </sheetPr>
  <dimension ref="B1:G11"/>
  <sheetViews>
    <sheetView showGridLines="0" workbookViewId="0">
      <selection activeCell="F13" sqref="F13"/>
    </sheetView>
  </sheetViews>
  <sheetFormatPr defaultRowHeight="17.399999999999999" outlineLevelRow="1" outlineLevelCol="1" x14ac:dyDescent="0.4"/>
  <cols>
    <col min="3" max="3" width="14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28" t="s">
        <v>259</v>
      </c>
      <c r="C2" s="29"/>
      <c r="D2" s="35"/>
      <c r="E2" s="35"/>
      <c r="F2" s="35"/>
      <c r="G2" s="35"/>
    </row>
    <row r="3" spans="2:7" collapsed="1" x14ac:dyDescent="0.4">
      <c r="B3" s="27"/>
      <c r="C3" s="27"/>
      <c r="D3" s="36" t="s">
        <v>261</v>
      </c>
      <c r="E3" s="36" t="s">
        <v>255</v>
      </c>
      <c r="F3" s="36" t="s">
        <v>257</v>
      </c>
      <c r="G3" s="36" t="s">
        <v>258</v>
      </c>
    </row>
    <row r="4" spans="2:7" ht="31.2" hidden="1" outlineLevel="1" x14ac:dyDescent="0.4">
      <c r="B4" s="31"/>
      <c r="C4" s="31"/>
      <c r="E4" s="38" t="s">
        <v>256</v>
      </c>
      <c r="F4" s="38" t="s">
        <v>256</v>
      </c>
      <c r="G4" s="38" t="s">
        <v>256</v>
      </c>
    </row>
    <row r="5" spans="2:7" x14ac:dyDescent="0.4">
      <c r="B5" s="32" t="s">
        <v>260</v>
      </c>
      <c r="C5" s="33"/>
      <c r="D5" s="30"/>
      <c r="E5" s="30"/>
      <c r="F5" s="30"/>
      <c r="G5" s="30"/>
    </row>
    <row r="6" spans="2:7" outlineLevel="1" x14ac:dyDescent="0.4">
      <c r="B6" s="31"/>
      <c r="C6" s="31" t="s">
        <v>253</v>
      </c>
      <c r="D6" s="25">
        <v>0.15</v>
      </c>
      <c r="E6" s="37">
        <v>0.2</v>
      </c>
      <c r="F6" s="37">
        <v>0.25</v>
      </c>
      <c r="G6" s="37">
        <v>0.3</v>
      </c>
    </row>
    <row r="7" spans="2:7" x14ac:dyDescent="0.4">
      <c r="B7" s="32" t="s">
        <v>262</v>
      </c>
      <c r="C7" s="33"/>
      <c r="D7" s="30"/>
      <c r="E7" s="30"/>
      <c r="F7" s="30"/>
      <c r="G7" s="30"/>
    </row>
    <row r="8" spans="2:7" ht="18" outlineLevel="1" thickBot="1" x14ac:dyDescent="0.45">
      <c r="B8" s="34"/>
      <c r="C8" s="34" t="s">
        <v>254</v>
      </c>
      <c r="D8" s="26">
        <v>186523.61111111101</v>
      </c>
      <c r="E8" s="26">
        <v>194633.33333333299</v>
      </c>
      <c r="F8" s="26">
        <v>202743.055555556</v>
      </c>
      <c r="G8" s="26">
        <v>210852.77777777801</v>
      </c>
    </row>
    <row r="9" spans="2:7" x14ac:dyDescent="0.4">
      <c r="B9" t="s">
        <v>263</v>
      </c>
    </row>
    <row r="10" spans="2:7" x14ac:dyDescent="0.4">
      <c r="B10" t="s">
        <v>264</v>
      </c>
    </row>
    <row r="11" spans="2:7" x14ac:dyDescent="0.4">
      <c r="B11" t="s">
        <v>265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sheetPr codeName="Sheet9"/>
  <dimension ref="A1:H14"/>
  <sheetViews>
    <sheetView workbookViewId="0">
      <selection activeCell="B3" sqref="B3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39" t="s">
        <v>185</v>
      </c>
      <c r="B1" s="39"/>
      <c r="C1" s="39"/>
      <c r="D1" s="39"/>
      <c r="E1" s="39"/>
      <c r="F1" s="39"/>
      <c r="G1" s="39"/>
      <c r="H1" s="39"/>
    </row>
    <row r="2" spans="1:8" x14ac:dyDescent="0.4">
      <c r="A2" t="s">
        <v>187</v>
      </c>
      <c r="B2" s="10">
        <v>0.1</v>
      </c>
      <c r="C2" s="10">
        <v>0</v>
      </c>
    </row>
    <row r="3" spans="1:8" x14ac:dyDescent="0.4">
      <c r="A3" t="s">
        <v>188</v>
      </c>
      <c r="B3" s="10">
        <v>0.15</v>
      </c>
      <c r="C3" s="1"/>
    </row>
    <row r="4" spans="1:8" x14ac:dyDescent="0.4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">
      <c r="A5" s="16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2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6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2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6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2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6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2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6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2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6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2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6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2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6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2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6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2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43" t="s">
        <v>203</v>
      </c>
      <c r="B14" s="44"/>
      <c r="C14" s="44"/>
      <c r="D14" s="44"/>
      <c r="E14" s="44"/>
      <c r="F14" s="45"/>
      <c r="G14" s="17">
        <f>AVERAGE(G5:G13)</f>
        <v>162194.44444444444</v>
      </c>
      <c r="H14" s="17">
        <f>AVERAGE(H5:H13)</f>
        <v>186523.61111111112</v>
      </c>
    </row>
  </sheetData>
  <scenarios current="0" sqref="H14">
    <scenario name="목표수익율증가1" locked="1" count="1" user="82107" comment="만든 사람 82107 날짜 2026-07-12">
      <inputCells r="B3" val="0.2" numFmtId="9"/>
    </scenario>
    <scenario name="목표수익율증가2" locked="1" count="1" user="82107" comment="만든 사람 82107 날짜 2026-07-12">
      <inputCells r="B3" val="0.25" numFmtId="9"/>
    </scenario>
    <scenario name="목표수익율증가3" locked="1" count="1" user="82107" comment="만든 사람 82107 날짜 2026-07-12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10"/>
  <dimension ref="A1:E12"/>
  <sheetViews>
    <sheetView tabSelected="1" workbookViewId="0">
      <selection activeCell="I13" sqref="I13"/>
    </sheetView>
  </sheetViews>
  <sheetFormatPr defaultRowHeight="17.399999999999999" x14ac:dyDescent="0.4"/>
  <cols>
    <col min="5" max="5" width="9.796875" bestFit="1" customWidth="1"/>
    <col min="6" max="6" width="5.59765625" customWidth="1"/>
  </cols>
  <sheetData>
    <row r="1" spans="1:5" ht="21" x14ac:dyDescent="0.4">
      <c r="A1" s="39" t="s">
        <v>204</v>
      </c>
      <c r="B1" s="39"/>
      <c r="C1" s="39"/>
      <c r="D1" s="39"/>
      <c r="E1" s="39"/>
    </row>
    <row r="3" spans="1:5" x14ac:dyDescent="0.4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">
      <c r="A4" s="5" t="s">
        <v>209</v>
      </c>
      <c r="B4" s="5">
        <v>86</v>
      </c>
      <c r="C4" s="5">
        <v>88</v>
      </c>
      <c r="D4" s="5">
        <v>91</v>
      </c>
      <c r="E4" s="47">
        <f>AVERAGE(B4:D4)</f>
        <v>88.333333333333329</v>
      </c>
    </row>
    <row r="5" spans="1:5" x14ac:dyDescent="0.4">
      <c r="A5" s="5" t="s">
        <v>210</v>
      </c>
      <c r="B5" s="5">
        <v>67</v>
      </c>
      <c r="C5" s="5">
        <v>83</v>
      </c>
      <c r="D5" s="5">
        <v>75</v>
      </c>
      <c r="E5" s="47">
        <f t="shared" ref="E5:E12" si="0">AVERAGE(B5:D5)</f>
        <v>75</v>
      </c>
    </row>
    <row r="6" spans="1:5" x14ac:dyDescent="0.4">
      <c r="A6" s="5" t="s">
        <v>211</v>
      </c>
      <c r="B6" s="5">
        <v>68</v>
      </c>
      <c r="C6" s="5">
        <v>55</v>
      </c>
      <c r="D6" s="5">
        <v>62</v>
      </c>
      <c r="E6" s="47">
        <f t="shared" si="0"/>
        <v>61.666666666666664</v>
      </c>
    </row>
    <row r="7" spans="1:5" x14ac:dyDescent="0.4">
      <c r="A7" s="5" t="s">
        <v>212</v>
      </c>
      <c r="B7" s="5">
        <v>94</v>
      </c>
      <c r="C7" s="5">
        <v>92</v>
      </c>
      <c r="D7" s="5">
        <v>95</v>
      </c>
      <c r="E7" s="47">
        <f t="shared" si="0"/>
        <v>93.666666666666671</v>
      </c>
    </row>
    <row r="8" spans="1:5" x14ac:dyDescent="0.4">
      <c r="A8" s="5" t="s">
        <v>213</v>
      </c>
      <c r="B8" s="5">
        <v>92</v>
      </c>
      <c r="C8" s="5">
        <v>90</v>
      </c>
      <c r="D8" s="5">
        <v>91</v>
      </c>
      <c r="E8" s="47">
        <f t="shared" si="0"/>
        <v>91</v>
      </c>
    </row>
    <row r="9" spans="1:5" x14ac:dyDescent="0.4">
      <c r="A9" s="5" t="s">
        <v>214</v>
      </c>
      <c r="B9" s="5">
        <v>78</v>
      </c>
      <c r="C9" s="5">
        <v>81</v>
      </c>
      <c r="D9" s="5">
        <v>80</v>
      </c>
      <c r="E9" s="47">
        <f t="shared" si="0"/>
        <v>79.666666666666671</v>
      </c>
    </row>
    <row r="10" spans="1:5" x14ac:dyDescent="0.4">
      <c r="A10" s="5" t="s">
        <v>215</v>
      </c>
      <c r="B10" s="5">
        <v>90</v>
      </c>
      <c r="C10" s="5">
        <v>85</v>
      </c>
      <c r="D10" s="5">
        <v>87</v>
      </c>
      <c r="E10" s="47">
        <f t="shared" si="0"/>
        <v>87.333333333333329</v>
      </c>
    </row>
    <row r="11" spans="1:5" x14ac:dyDescent="0.4">
      <c r="A11" s="5" t="s">
        <v>216</v>
      </c>
      <c r="B11" s="5">
        <v>82</v>
      </c>
      <c r="C11" s="5">
        <v>85</v>
      </c>
      <c r="D11" s="5">
        <v>79</v>
      </c>
      <c r="E11" s="47">
        <f t="shared" si="0"/>
        <v>82</v>
      </c>
    </row>
    <row r="12" spans="1:5" x14ac:dyDescent="0.4">
      <c r="A12" s="5" t="s">
        <v>217</v>
      </c>
      <c r="B12" s="5">
        <v>79</v>
      </c>
      <c r="C12" s="5">
        <v>86</v>
      </c>
      <c r="D12" s="5">
        <v>82</v>
      </c>
      <c r="E12" s="47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1"/>
  <dimension ref="A1:E11"/>
  <sheetViews>
    <sheetView topLeftCell="A9" workbookViewId="0">
      <selection activeCell="J15" sqref="J15"/>
    </sheetView>
  </sheetViews>
  <sheetFormatPr defaultRowHeight="17.399999999999999" x14ac:dyDescent="0.4"/>
  <sheetData>
    <row r="1" spans="1:5" ht="21" x14ac:dyDescent="0.4">
      <c r="A1" s="39" t="s">
        <v>218</v>
      </c>
      <c r="B1" s="39"/>
      <c r="C1" s="39"/>
      <c r="D1" s="39"/>
      <c r="E1" s="39"/>
    </row>
    <row r="2" spans="1:5" x14ac:dyDescent="0.4">
      <c r="E2" s="18" t="s">
        <v>219</v>
      </c>
    </row>
    <row r="3" spans="1:5" x14ac:dyDescent="0.4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">
      <c r="A4" s="5">
        <v>1</v>
      </c>
      <c r="B4" s="5" t="s">
        <v>225</v>
      </c>
      <c r="C4" s="5">
        <v>9</v>
      </c>
      <c r="D4" s="5">
        <v>7</v>
      </c>
      <c r="E4" s="13">
        <v>1680</v>
      </c>
    </row>
    <row r="5" spans="1:5" x14ac:dyDescent="0.4">
      <c r="A5" s="5">
        <v>2</v>
      </c>
      <c r="B5" s="5" t="s">
        <v>231</v>
      </c>
      <c r="C5" s="5">
        <v>5</v>
      </c>
      <c r="D5" s="5">
        <v>2</v>
      </c>
      <c r="E5" s="13">
        <v>300</v>
      </c>
    </row>
    <row r="6" spans="1:5" x14ac:dyDescent="0.4">
      <c r="A6" s="5">
        <v>3</v>
      </c>
      <c r="B6" s="5" t="s">
        <v>232</v>
      </c>
      <c r="C6" s="5">
        <v>11</v>
      </c>
      <c r="D6" s="5">
        <v>15</v>
      </c>
      <c r="E6" s="13">
        <v>5400</v>
      </c>
    </row>
    <row r="7" spans="1:5" x14ac:dyDescent="0.4">
      <c r="A7" s="5">
        <v>4</v>
      </c>
      <c r="B7" s="5" t="s">
        <v>233</v>
      </c>
      <c r="C7" s="5">
        <v>14</v>
      </c>
      <c r="D7" s="5">
        <v>14</v>
      </c>
      <c r="E7" s="13">
        <v>5880</v>
      </c>
    </row>
    <row r="8" spans="1:5" x14ac:dyDescent="0.4">
      <c r="A8" s="5">
        <v>5</v>
      </c>
      <c r="B8" s="5" t="s">
        <v>226</v>
      </c>
      <c r="C8" s="5">
        <v>7</v>
      </c>
      <c r="D8" s="5">
        <v>20</v>
      </c>
      <c r="E8" s="13">
        <v>6000</v>
      </c>
    </row>
    <row r="9" spans="1:5" x14ac:dyDescent="0.4">
      <c r="A9" s="5">
        <v>6</v>
      </c>
      <c r="B9" s="5" t="s">
        <v>234</v>
      </c>
      <c r="C9" s="5">
        <v>17</v>
      </c>
      <c r="D9" s="5">
        <v>23</v>
      </c>
      <c r="E9" s="13">
        <v>12650</v>
      </c>
    </row>
    <row r="10" spans="1:5" x14ac:dyDescent="0.4">
      <c r="A10" s="5">
        <v>7</v>
      </c>
      <c r="B10" s="5" t="s">
        <v>235</v>
      </c>
      <c r="C10" s="5">
        <v>12</v>
      </c>
      <c r="D10" s="5">
        <v>10</v>
      </c>
      <c r="E10" s="13">
        <v>7800</v>
      </c>
    </row>
    <row r="11" spans="1:5" x14ac:dyDescent="0.4">
      <c r="A11" s="5">
        <v>8</v>
      </c>
      <c r="B11" s="5" t="s">
        <v>236</v>
      </c>
      <c r="C11" s="5">
        <v>19</v>
      </c>
      <c r="D11" s="5">
        <v>15</v>
      </c>
      <c r="E11" s="13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목표매출액평균</vt:lpstr>
      <vt:lpstr>목표수익율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임</cp:lastModifiedBy>
  <dcterms:created xsi:type="dcterms:W3CDTF">2023-04-27T08:01:32Z</dcterms:created>
  <dcterms:modified xsi:type="dcterms:W3CDTF">2026-07-12T02:12:49Z</dcterms:modified>
</cp:coreProperties>
</file>