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 codeName="{957460C9-B318-DD5D-5CC9-C049C1E746CC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unwo\OneDrive\바탕 화면\"/>
    </mc:Choice>
  </mc:AlternateContent>
  <xr:revisionPtr revIDLastSave="0" documentId="13_ncr:1_{E6599642-2751-43B9-A47B-80F16A10833E}" xr6:coauthVersionLast="47" xr6:coauthVersionMax="47" xr10:uidLastSave="{00000000-0000-0000-0000-000000000000}"/>
  <bookViews>
    <workbookView xWindow="-110" yWindow="-110" windowWidth="19420" windowHeight="10420" activeTab="1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calcPr calcId="191029"/>
  <pivotCaches>
    <pivotCache cacheId="8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6" i="4" l="1"/>
  <c r="E17" i="4"/>
  <c r="E18" i="4"/>
  <c r="E19" i="4"/>
  <c r="E20" i="4"/>
  <c r="E21" i="4"/>
  <c r="E22" i="4"/>
  <c r="E23" i="4"/>
  <c r="E24" i="4"/>
  <c r="E25" i="4"/>
  <c r="J25" i="4"/>
  <c r="D4" i="4"/>
  <c r="D5" i="4"/>
  <c r="D6" i="4"/>
  <c r="D7" i="4"/>
  <c r="D8" i="4"/>
  <c r="D9" i="4"/>
  <c r="D10" i="4"/>
  <c r="D11" i="4"/>
  <c r="D12" i="4"/>
  <c r="D3" i="4"/>
  <c r="D30" i="4"/>
  <c r="D31" i="4"/>
  <c r="D32" i="4"/>
  <c r="D33" i="4"/>
  <c r="D34" i="4"/>
  <c r="D35" i="4"/>
  <c r="D36" i="4"/>
  <c r="D29" i="4"/>
  <c r="K12" i="4"/>
  <c r="C14" i="7"/>
  <c r="D14" i="7"/>
  <c r="E14" i="7"/>
  <c r="F14" i="7"/>
  <c r="B14" i="7"/>
  <c r="J17" i="4"/>
  <c r="J18" i="4"/>
  <c r="J19" i="4"/>
  <c r="J20" i="4"/>
  <c r="J21" i="4"/>
  <c r="J22" i="4"/>
  <c r="J23" i="4"/>
  <c r="J24" i="4"/>
  <c r="J16" i="4"/>
  <c r="G4" i="6"/>
  <c r="H4" i="6"/>
  <c r="G5" i="6"/>
  <c r="H5" i="6" s="1"/>
  <c r="G6" i="6"/>
  <c r="H6" i="6" s="1"/>
  <c r="G7" i="6"/>
  <c r="H7" i="6"/>
  <c r="G8" i="6"/>
  <c r="H8" i="6" s="1"/>
  <c r="G9" i="6"/>
  <c r="H9" i="6" s="1"/>
  <c r="G10" i="6"/>
  <c r="H10" i="6"/>
  <c r="G11" i="6"/>
  <c r="H11" i="6"/>
  <c r="G12" i="6"/>
  <c r="H12" i="6"/>
  <c r="G13" i="6"/>
  <c r="H13" i="6" s="1"/>
  <c r="G14" i="6"/>
  <c r="H14" i="6"/>
  <c r="G15" i="6"/>
  <c r="H15" i="6"/>
  <c r="F14" i="5"/>
  <c r="F10" i="5"/>
  <c r="F15" i="5"/>
  <c r="F11" i="5"/>
  <c r="F6" i="5"/>
  <c r="F8" i="5"/>
  <c r="F9" i="5"/>
  <c r="F7" i="5"/>
  <c r="F4" i="5"/>
  <c r="F12" i="5"/>
  <c r="F18" i="5"/>
  <c r="F19" i="5"/>
  <c r="F13" i="5"/>
  <c r="F5" i="5"/>
  <c r="F16" i="5"/>
  <c r="F17" i="5"/>
  <c r="G5" i="3"/>
  <c r="G6" i="3"/>
  <c r="G7" i="3"/>
  <c r="G8" i="3"/>
  <c r="G9" i="3"/>
  <c r="G10" i="3"/>
  <c r="G11" i="3"/>
  <c r="G12" i="3"/>
  <c r="G13" i="3"/>
  <c r="G14" i="3"/>
  <c r="G15" i="3"/>
  <c r="G4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김건우</author>
  </authors>
  <commentList>
    <comment ref="H13" authorId="0" shapeId="0" xr:uid="{BC7DA795-926C-420D-BF36-6C4358921E1F}">
      <text>
        <r>
          <rPr>
            <sz val="9"/>
            <color indexed="81"/>
            <rFont val="Tahoma"/>
            <family val="2"/>
          </rPr>
          <t>3</t>
        </r>
        <r>
          <rPr>
            <sz val="9"/>
            <color indexed="81"/>
            <rFont val="돋움"/>
            <family val="3"/>
            <charset val="129"/>
          </rPr>
          <t>월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최고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판매액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<sst xmlns="http://schemas.openxmlformats.org/spreadsheetml/2006/main" count="305" uniqueCount="214">
  <si>
    <t>성별</t>
  </si>
  <si>
    <t>여</t>
  </si>
  <si>
    <t>남</t>
  </si>
  <si>
    <t>신입사원 지원 현황</t>
    <phoneticPr fontId="1" type="noConversion"/>
  </si>
  <si>
    <t>[표1]</t>
  </si>
  <si>
    <t>DVD 대여 목록</t>
  </si>
  <si>
    <t>[표2]</t>
  </si>
  <si>
    <t>중간고사 성적표</t>
  </si>
  <si>
    <t>DVD코드</t>
  </si>
  <si>
    <t>출시월</t>
  </si>
  <si>
    <t>대여횟수</t>
  </si>
  <si>
    <t>선호도</t>
  </si>
  <si>
    <t>성명</t>
  </si>
  <si>
    <t>국어</t>
  </si>
  <si>
    <t>영어</t>
  </si>
  <si>
    <t>수학</t>
  </si>
  <si>
    <t>평균</t>
  </si>
  <si>
    <t>CO-151</t>
  </si>
  <si>
    <t>3월</t>
  </si>
  <si>
    <t>이유진</t>
  </si>
  <si>
    <t>DR-513</t>
  </si>
  <si>
    <t>이준호</t>
  </si>
  <si>
    <t>AC-112</t>
  </si>
  <si>
    <t>최민지</t>
  </si>
  <si>
    <t>DR-473</t>
  </si>
  <si>
    <t>4월</t>
  </si>
  <si>
    <t>한수빈</t>
  </si>
  <si>
    <t>AC-352</t>
  </si>
  <si>
    <t>강현지</t>
  </si>
  <si>
    <t>CO-231</t>
  </si>
  <si>
    <t>한상현</t>
  </si>
  <si>
    <t>FE-124</t>
  </si>
  <si>
    <t>정준영</t>
  </si>
  <si>
    <t>AC-482</t>
  </si>
  <si>
    <t>5월</t>
  </si>
  <si>
    <t>김지혜</t>
  </si>
  <si>
    <t>유승현</t>
  </si>
  <si>
    <t>CO-481</t>
  </si>
  <si>
    <t>여학생 최고-최저 평균차이</t>
  </si>
  <si>
    <t>[표3]</t>
  </si>
  <si>
    <t>사원별 출근기록표</t>
  </si>
  <si>
    <t>[표4]</t>
  </si>
  <si>
    <t>사원명</t>
  </si>
  <si>
    <t>결근</t>
  </si>
  <si>
    <t>지각</t>
  </si>
  <si>
    <t>조퇴</t>
  </si>
  <si>
    <t>비고</t>
  </si>
  <si>
    <t>부서명</t>
  </si>
  <si>
    <t>직위</t>
  </si>
  <si>
    <t>판매량</t>
  </si>
  <si>
    <t>한민준</t>
  </si>
  <si>
    <t>과장</t>
  </si>
  <si>
    <t>정수민</t>
  </si>
  <si>
    <t>장윤서</t>
  </si>
  <si>
    <t>대리</t>
  </si>
  <si>
    <t>강지후</t>
  </si>
  <si>
    <t>성서영</t>
  </si>
  <si>
    <t>이지훈</t>
  </si>
  <si>
    <t>박지원</t>
  </si>
  <si>
    <t>사원</t>
  </si>
  <si>
    <t>최준서</t>
  </si>
  <si>
    <t>한예원</t>
  </si>
  <si>
    <t>이영환</t>
  </si>
  <si>
    <t>[표5]</t>
  </si>
  <si>
    <t>성과급 지급 현황</t>
  </si>
  <si>
    <t>판매팀</t>
  </si>
  <si>
    <t>성과급</t>
  </si>
  <si>
    <t>김효연</t>
  </si>
  <si>
    <t>판매1팀</t>
  </si>
  <si>
    <t>박시완</t>
  </si>
  <si>
    <t>판매2팀</t>
  </si>
  <si>
    <t>이유리</t>
  </si>
  <si>
    <t>신채연</t>
  </si>
  <si>
    <t>판매3팀</t>
  </si>
  <si>
    <t>유희애</t>
  </si>
  <si>
    <t>경진수</t>
  </si>
  <si>
    <t>&lt;성과급 지급표&gt;</t>
  </si>
  <si>
    <t>주민성</t>
  </si>
  <si>
    <t>판매량순위</t>
  </si>
  <si>
    <t>양명호</t>
  </si>
  <si>
    <t>금액</t>
  </si>
  <si>
    <t>1/4분기 지역별 자동차 판매 현황</t>
    <phoneticPr fontId="1" type="noConversion"/>
  </si>
  <si>
    <t>지역</t>
  </si>
  <si>
    <t>차종</t>
  </si>
  <si>
    <t>1월</t>
  </si>
  <si>
    <t>2월</t>
  </si>
  <si>
    <t>판매액</t>
  </si>
  <si>
    <t>서울</t>
  </si>
  <si>
    <t>코란다</t>
  </si>
  <si>
    <t>투손</t>
  </si>
  <si>
    <t>스포타주</t>
  </si>
  <si>
    <t>경기</t>
  </si>
  <si>
    <t>부산</t>
  </si>
  <si>
    <t>대전</t>
  </si>
  <si>
    <t>쇼핑몰 매출 현황</t>
    <phoneticPr fontId="1" type="noConversion"/>
  </si>
  <si>
    <t>제품코드</t>
  </si>
  <si>
    <t>판매가</t>
  </si>
  <si>
    <t>홍보비</t>
  </si>
  <si>
    <t>관리비</t>
  </si>
  <si>
    <t>세금</t>
  </si>
  <si>
    <t>매출이익</t>
  </si>
  <si>
    <t>DH-101</t>
  </si>
  <si>
    <t>DH-102</t>
  </si>
  <si>
    <t>DH-103</t>
  </si>
  <si>
    <t>PO-201</t>
  </si>
  <si>
    <t>PO-202</t>
  </si>
  <si>
    <t>PO-203</t>
  </si>
  <si>
    <t>GM-301</t>
  </si>
  <si>
    <t>GM-302</t>
  </si>
  <si>
    <t>GM-303</t>
  </si>
  <si>
    <t>TK-401</t>
  </si>
  <si>
    <t>TK-402</t>
  </si>
  <si>
    <t>TK-403</t>
  </si>
  <si>
    <t>의류 판매 현황</t>
    <phoneticPr fontId="1" type="noConversion"/>
  </si>
  <si>
    <t>분류</t>
  </si>
  <si>
    <t>사이즈</t>
  </si>
  <si>
    <t>가격</t>
  </si>
  <si>
    <t>재고량</t>
  </si>
  <si>
    <t>판매금액</t>
  </si>
  <si>
    <t>니트티</t>
  </si>
  <si>
    <t>카라티</t>
  </si>
  <si>
    <t>라운드티</t>
  </si>
  <si>
    <t>반팔티</t>
  </si>
  <si>
    <t>부서별 임금 수령 현황</t>
    <phoneticPr fontId="1" type="noConversion"/>
  </si>
  <si>
    <t>호봉</t>
  </si>
  <si>
    <t>기본급</t>
  </si>
  <si>
    <t>수당</t>
  </si>
  <si>
    <t>수령액</t>
  </si>
  <si>
    <t>경리부</t>
  </si>
  <si>
    <t>최영자</t>
  </si>
  <si>
    <t>부장</t>
  </si>
  <si>
    <t>김영수</t>
  </si>
  <si>
    <t>강현진</t>
  </si>
  <si>
    <t>유민재</t>
  </si>
  <si>
    <t>영업부</t>
  </si>
  <si>
    <t>이준영</t>
  </si>
  <si>
    <t>허영국</t>
  </si>
  <si>
    <t>김치실</t>
  </si>
  <si>
    <t>박정희</t>
  </si>
  <si>
    <t>생산부</t>
  </si>
  <si>
    <t>정현수</t>
  </si>
  <si>
    <t>이재민</t>
  </si>
  <si>
    <t>한유진</t>
  </si>
  <si>
    <t>장성실</t>
  </si>
  <si>
    <t>1학년 영어 점수 결과</t>
    <phoneticPr fontId="1" type="noConversion"/>
  </si>
  <si>
    <t>학생명</t>
  </si>
  <si>
    <t>1반</t>
  </si>
  <si>
    <t>2반</t>
  </si>
  <si>
    <t>3반</t>
  </si>
  <si>
    <t>4반</t>
  </si>
  <si>
    <t>5반</t>
  </si>
  <si>
    <t>최연재</t>
  </si>
  <si>
    <t>조현준</t>
  </si>
  <si>
    <t>김은소</t>
  </si>
  <si>
    <t>강혜진</t>
  </si>
  <si>
    <t>홍명성</t>
  </si>
  <si>
    <t>유명한</t>
  </si>
  <si>
    <t>이대로</t>
  </si>
  <si>
    <t>김서현</t>
  </si>
  <si>
    <t>전진서</t>
  </si>
  <si>
    <t>박상철</t>
  </si>
  <si>
    <t>여행 경비 내역표</t>
    <phoneticPr fontId="1" type="noConversion"/>
  </si>
  <si>
    <t>여행지</t>
  </si>
  <si>
    <t>교통비</t>
  </si>
  <si>
    <t>식비</t>
  </si>
  <si>
    <t>숙박비</t>
  </si>
  <si>
    <t>기타</t>
  </si>
  <si>
    <t>거제도</t>
  </si>
  <si>
    <t>여수</t>
  </si>
  <si>
    <t>경주</t>
  </si>
  <si>
    <t>진도</t>
  </si>
  <si>
    <t>정선</t>
  </si>
  <si>
    <t>총점</t>
    <phoneticPr fontId="1" type="noConversion"/>
  </si>
  <si>
    <t>상식</t>
    <phoneticPr fontId="1" type="noConversion"/>
  </si>
  <si>
    <t>사원코드</t>
    <phoneticPr fontId="1" type="noConversion"/>
  </si>
  <si>
    <t>kms3581</t>
    <phoneticPr fontId="1" type="noConversion"/>
  </si>
  <si>
    <t>lty3574</t>
    <phoneticPr fontId="1" type="noConversion"/>
  </si>
  <si>
    <t>hjh6257</t>
    <phoneticPr fontId="1" type="noConversion"/>
  </si>
  <si>
    <t>jhw0480</t>
    <phoneticPr fontId="1" type="noConversion"/>
  </si>
  <si>
    <t>chg3419</t>
    <phoneticPr fontId="1" type="noConversion"/>
  </si>
  <si>
    <t>kji8003</t>
    <phoneticPr fontId="1" type="noConversion"/>
  </si>
  <si>
    <t>hjj3405</t>
    <phoneticPr fontId="1" type="noConversion"/>
  </si>
  <si>
    <t>gin8846</t>
    <phoneticPr fontId="1" type="noConversion"/>
  </si>
  <si>
    <t>ysm3557</t>
    <phoneticPr fontId="1" type="noConversion"/>
  </si>
  <si>
    <t>승진시험결과</t>
    <phoneticPr fontId="1" type="noConversion"/>
  </si>
  <si>
    <t>승진율</t>
    <phoneticPr fontId="1" type="noConversion"/>
  </si>
  <si>
    <t>외국어</t>
    <phoneticPr fontId="1" type="noConversion"/>
  </si>
  <si>
    <t>지원자코드</t>
    <phoneticPr fontId="1" type="noConversion"/>
  </si>
  <si>
    <t>지원자명</t>
    <phoneticPr fontId="1" type="noConversion"/>
  </si>
  <si>
    <t>추미자</t>
    <phoneticPr fontId="1" type="noConversion"/>
  </si>
  <si>
    <t>김예소</t>
    <phoneticPr fontId="1" type="noConversion"/>
  </si>
  <si>
    <t>하지만</t>
    <phoneticPr fontId="1" type="noConversion"/>
  </si>
  <si>
    <t>김치국</t>
    <phoneticPr fontId="1" type="noConversion"/>
  </si>
  <si>
    <t>안명홍</t>
    <phoneticPr fontId="1" type="noConversion"/>
  </si>
  <si>
    <t>최고군</t>
    <phoneticPr fontId="1" type="noConversion"/>
  </si>
  <si>
    <t>유단자</t>
    <phoneticPr fontId="1" type="noConversion"/>
  </si>
  <si>
    <t>성별</t>
    <phoneticPr fontId="1" type="noConversion"/>
  </si>
  <si>
    <t>여</t>
    <phoneticPr fontId="1" type="noConversion"/>
  </si>
  <si>
    <t>남</t>
    <phoneticPr fontId="1" type="noConversion"/>
  </si>
  <si>
    <t>필기점수</t>
    <phoneticPr fontId="1" type="noConversion"/>
  </si>
  <si>
    <t>면접점수</t>
    <phoneticPr fontId="1" type="noConversion"/>
  </si>
  <si>
    <t>자격증</t>
    <phoneticPr fontId="1" type="noConversion"/>
  </si>
  <si>
    <t>cmj-49123</t>
    <phoneticPr fontId="1" type="noConversion"/>
  </si>
  <si>
    <t>kys-80267</t>
    <phoneticPr fontId="1" type="noConversion"/>
  </si>
  <si>
    <t>hjm-54089</t>
    <phoneticPr fontId="1" type="noConversion"/>
  </si>
  <si>
    <t>kck-33931</t>
    <phoneticPr fontId="1" type="noConversion"/>
  </si>
  <si>
    <t>amh-24908</t>
    <phoneticPr fontId="1" type="noConversion"/>
  </si>
  <si>
    <t>cgk-14554</t>
    <phoneticPr fontId="1" type="noConversion"/>
  </si>
  <si>
    <t>udj-64517</t>
    <phoneticPr fontId="1" type="noConversion"/>
  </si>
  <si>
    <t>(모두)</t>
  </si>
  <si>
    <t>행 레이블</t>
  </si>
  <si>
    <t>총합계</t>
  </si>
  <si>
    <t>열 레이블</t>
  </si>
  <si>
    <t>평균 : 수령액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</si>
</sst>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0.0"/>
    <numFmt numFmtId="177" formatCode="#,##0&quot;만원&quot;"/>
    <numFmt numFmtId="178" formatCode="#,##0_ "/>
  </numFmts>
  <fonts count="13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i/>
      <u val="doubleAccounting"/>
      <sz val="20"/>
      <color theme="1"/>
      <name val="궁서체"/>
      <family val="1"/>
      <charset val="129"/>
    </font>
    <font>
      <b/>
      <sz val="11"/>
      <color rgb="FFFF0000"/>
      <name val="맑은 고딕"/>
      <family val="2"/>
      <charset val="129"/>
      <scheme val="minor"/>
    </font>
    <font>
      <b/>
      <sz val="11"/>
      <color rgb="FFFF0000"/>
      <name val="맑은 고딕"/>
      <family val="3"/>
      <charset val="129"/>
      <scheme val="minor"/>
    </font>
    <font>
      <sz val="9"/>
      <color indexed="81"/>
      <name val="Tahoma"/>
      <family val="2"/>
    </font>
    <font>
      <sz val="9"/>
      <color indexed="81"/>
      <name val="돋움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1" xfId="1" applyNumberFormat="1" applyFont="1" applyBorder="1" applyAlignment="1">
      <alignment horizontal="center" vertical="center"/>
    </xf>
    <xf numFmtId="9" fontId="0" fillId="0" borderId="1" xfId="2" applyFon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177" fontId="0" fillId="0" borderId="1" xfId="0" applyNumberFormat="1" applyBorder="1">
      <alignment vertical="center"/>
    </xf>
    <xf numFmtId="0" fontId="9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77" fontId="0" fillId="0" borderId="9" xfId="0" applyNumberFormat="1" applyBorder="1">
      <alignment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77" fontId="0" fillId="0" borderId="11" xfId="0" applyNumberFormat="1" applyBorder="1">
      <alignment vertical="center"/>
    </xf>
    <xf numFmtId="177" fontId="0" fillId="0" borderId="12" xfId="0" applyNumberFormat="1" applyBorder="1">
      <alignment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178" fontId="0" fillId="0" borderId="0" xfId="0" applyNumberFormat="1">
      <alignment vertical="center"/>
    </xf>
    <xf numFmtId="0" fontId="7" fillId="4" borderId="1" xfId="3" applyBorder="1" applyAlignment="1">
      <alignment horizontal="center" vertical="center"/>
    </xf>
  </cellXfs>
  <cellStyles count="4">
    <cellStyle name="강조색2" xfId="3" builtinId="33"/>
    <cellStyle name="백분율" xfId="2" builtinId="5"/>
    <cellStyle name="쉼표 [0]" xfId="1" builtinId="6"/>
    <cellStyle name="표준" xfId="0" builtinId="0"/>
  </cellStyles>
  <dxfs count="5">
    <dxf>
      <font>
        <color rgb="FFFF0000"/>
      </font>
      <fill>
        <patternFill>
          <bgColor rgb="FFFFFF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numFmt numFmtId="178" formatCode="#,##0_ "/>
    </dxf>
    <dxf>
      <fill>
        <patternFill patternType="solid">
          <fgColor rgb="FFBDD7EE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여행 경비 내역표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차트작업!$B$3</c:f>
              <c:strCache>
                <c:ptCount val="1"/>
                <c:pt idx="0">
                  <c:v>교통비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E93-4566-8557-238248FD97C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차트작업!$A$4:$A$8</c:f>
              <c:strCache>
                <c:ptCount val="5"/>
                <c:pt idx="0">
                  <c:v>거제도</c:v>
                </c:pt>
                <c:pt idx="1">
                  <c:v>여수</c:v>
                </c:pt>
                <c:pt idx="2">
                  <c:v>경주</c:v>
                </c:pt>
                <c:pt idx="3">
                  <c:v>진도</c:v>
                </c:pt>
                <c:pt idx="4">
                  <c:v>정선</c:v>
                </c:pt>
              </c:strCache>
            </c:strRef>
          </c:cat>
          <c:val>
            <c:numRef>
              <c:f>차트작업!$B$4:$B$8</c:f>
              <c:numCache>
                <c:formatCode>_(* #,##0_);_(* \(#,##0\);_(* "-"_);_(@_)</c:formatCode>
                <c:ptCount val="5"/>
                <c:pt idx="0">
                  <c:v>42000</c:v>
                </c:pt>
                <c:pt idx="1">
                  <c:v>30000</c:v>
                </c:pt>
                <c:pt idx="2">
                  <c:v>28000</c:v>
                </c:pt>
                <c:pt idx="3">
                  <c:v>36000</c:v>
                </c:pt>
                <c:pt idx="4">
                  <c:v>24000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7F-4E02-908C-2A8BD590D6F6}"/>
            </c:ext>
          </c:extLst>
        </c:ser>
        <c:ser>
          <c:idx val="1"/>
          <c:order val="1"/>
          <c:tx>
            <c:strRef>
              <c:f>차트작업!$C$3</c:f>
              <c:strCache>
                <c:ptCount val="1"/>
                <c:pt idx="0">
                  <c:v>식비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차트작업!$A$4:$A$8</c:f>
              <c:strCache>
                <c:ptCount val="5"/>
                <c:pt idx="0">
                  <c:v>거제도</c:v>
                </c:pt>
                <c:pt idx="1">
                  <c:v>여수</c:v>
                </c:pt>
                <c:pt idx="2">
                  <c:v>경주</c:v>
                </c:pt>
                <c:pt idx="3">
                  <c:v>진도</c:v>
                </c:pt>
                <c:pt idx="4">
                  <c:v>정선</c:v>
                </c:pt>
              </c:strCache>
            </c:strRef>
          </c:cat>
          <c:val>
            <c:numRef>
              <c:f>차트작업!$C$4:$C$8</c:f>
              <c:numCache>
                <c:formatCode>_(* #,##0_);_(* \(#,##0\);_(* "-"_);_(@_)</c:formatCode>
                <c:ptCount val="5"/>
                <c:pt idx="0">
                  <c:v>18000</c:v>
                </c:pt>
                <c:pt idx="1">
                  <c:v>16000</c:v>
                </c:pt>
                <c:pt idx="2">
                  <c:v>12000</c:v>
                </c:pt>
                <c:pt idx="3">
                  <c:v>15000</c:v>
                </c:pt>
                <c:pt idx="4">
                  <c:v>16000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7F-4E02-908C-2A8BD590D6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1372095"/>
        <c:axId val="451373055"/>
      </c:lineChart>
      <c:catAx>
        <c:axId val="4513720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51373055"/>
        <c:crosses val="autoZero"/>
        <c:auto val="1"/>
        <c:lblAlgn val="ctr"/>
        <c:lblOffset val="100"/>
        <c:noMultiLvlLbl val="0"/>
      </c:catAx>
      <c:valAx>
        <c:axId val="451373055"/>
        <c:scaling>
          <c:orientation val="minMax"/>
          <c:max val="50000"/>
          <c:min val="1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51372095"/>
        <c:crosses val="autoZero"/>
        <c:crossBetween val="between"/>
        <c:majorUnit val="10000"/>
      </c:valAx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accent5"/>
        </a:solidFill>
        <a:ln w="12700" cap="flat" cmpd="sng" algn="ctr">
          <a:solidFill>
            <a:schemeClr val="accent5">
              <a:shade val="15000"/>
            </a:schemeClr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2</xdr:row>
          <xdr:rowOff>0</xdr:rowOff>
        </xdr:from>
        <xdr:to>
          <xdr:col>9</xdr:col>
          <xdr:colOff>0</xdr:colOff>
          <xdr:row>4</xdr:row>
          <xdr:rowOff>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6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5720" rIns="36576" bIns="45720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평균</a:t>
              </a:r>
            </a:p>
          </xdr:txBody>
        </xdr:sp>
        <xdr:clientData fPrintsWithSheet="0"/>
      </xdr:twoCellAnchor>
    </mc:Choice>
    <mc:Fallback/>
  </mc:AlternateContent>
  <xdr:twoCellAnchor>
    <xdr:from>
      <xdr:col>7</xdr:col>
      <xdr:colOff>0</xdr:colOff>
      <xdr:row>5</xdr:row>
      <xdr:rowOff>0</xdr:rowOff>
    </xdr:from>
    <xdr:to>
      <xdr:col>9</xdr:col>
      <xdr:colOff>0</xdr:colOff>
      <xdr:row>7</xdr:row>
      <xdr:rowOff>0</xdr:rowOff>
    </xdr:to>
    <xdr:sp macro="[0]!셀스타일" textlink="">
      <xdr:nvSpPr>
        <xdr:cNvPr id="2" name="사각형: 빗면 1">
          <a:extLst>
            <a:ext uri="{FF2B5EF4-FFF2-40B4-BE49-F238E27FC236}">
              <a16:creationId xmlns:a16="http://schemas.microsoft.com/office/drawing/2014/main" id="{85A07C19-6E59-DA0B-CF3E-952393294D35}"/>
            </a:ext>
          </a:extLst>
        </xdr:cNvPr>
        <xdr:cNvSpPr/>
      </xdr:nvSpPr>
      <xdr:spPr>
        <a:xfrm>
          <a:off x="4387850" y="1130300"/>
          <a:ext cx="1320800" cy="431800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 kern="1200"/>
            <a:t>셀스타일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0</xdr:rowOff>
    </xdr:from>
    <xdr:to>
      <xdr:col>7</xdr:col>
      <xdr:colOff>0</xdr:colOff>
      <xdr:row>25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74FC4A65-3D22-AEC0-9C6D-8CE879D24E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김건우" refreshedDate="45666.815575115739" createdVersion="8" refreshedVersion="8" minRefreshableVersion="3" recordCount="12" xr:uid="{17DA7F79-BC5E-4A6C-9681-9C7481EB506D}">
  <cacheSource type="worksheet">
    <worksheetSource ref="A3:H15" sheet="분석작업-2"/>
  </cacheSource>
  <cacheFields count="8">
    <cacheField name="부서명" numFmtId="0">
      <sharedItems count="3">
        <s v="경리부"/>
        <s v="영업부"/>
        <s v="생산부"/>
      </sharedItems>
    </cacheField>
    <cacheField name="사원명" numFmtId="0">
      <sharedItems count="12">
        <s v="최영자"/>
        <s v="김영수"/>
        <s v="강현진"/>
        <s v="유민재"/>
        <s v="이준영"/>
        <s v="허영국"/>
        <s v="김치실"/>
        <s v="박정희"/>
        <s v="정현수"/>
        <s v="이재민"/>
        <s v="한유진"/>
        <s v="장성실"/>
      </sharedItems>
    </cacheField>
    <cacheField name="직위" numFmtId="0">
      <sharedItems count="4">
        <s v="부장"/>
        <s v="과장"/>
        <s v="대리"/>
        <s v="사원"/>
      </sharedItems>
    </cacheField>
    <cacheField name="호봉" numFmtId="0">
      <sharedItems containsSemiMixedTypes="0" containsString="0" containsNumber="1" containsInteger="1" minValue="1" maxValue="5"/>
    </cacheField>
    <cacheField name="기본급" numFmtId="41">
      <sharedItems containsSemiMixedTypes="0" containsString="0" containsNumber="1" containsInteger="1" minValue="1700000" maxValue="3500000"/>
    </cacheField>
    <cacheField name="수당" numFmtId="41">
      <sharedItems containsSemiMixedTypes="0" containsString="0" containsNumber="1" containsInteger="1" minValue="400000" maxValue="1200000"/>
    </cacheField>
    <cacheField name="세금" numFmtId="41">
      <sharedItems containsSemiMixedTypes="0" containsString="0" containsNumber="1" containsInteger="1" minValue="286000" maxValue="611000"/>
    </cacheField>
    <cacheField name="수령액" numFmtId="41">
      <sharedItems containsSemiMixedTypes="0" containsString="0" containsNumber="1" containsInteger="1" minValue="1914000" maxValue="4089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x v="0"/>
    <x v="0"/>
    <x v="0"/>
    <n v="3"/>
    <n v="3200000"/>
    <n v="1100000"/>
    <n v="559000"/>
    <n v="3741000"/>
  </r>
  <r>
    <x v="0"/>
    <x v="1"/>
    <x v="1"/>
    <n v="2"/>
    <n v="2600000"/>
    <n v="900000"/>
    <n v="455000"/>
    <n v="3045000"/>
  </r>
  <r>
    <x v="0"/>
    <x v="2"/>
    <x v="2"/>
    <n v="3"/>
    <n v="2200000"/>
    <n v="800000"/>
    <n v="390000"/>
    <n v="2610000"/>
  </r>
  <r>
    <x v="0"/>
    <x v="3"/>
    <x v="3"/>
    <n v="2"/>
    <n v="1700000"/>
    <n v="700000"/>
    <n v="312000"/>
    <n v="2088000"/>
  </r>
  <r>
    <x v="1"/>
    <x v="4"/>
    <x v="0"/>
    <n v="5"/>
    <n v="3500000"/>
    <n v="1200000"/>
    <n v="611000"/>
    <n v="4089000"/>
  </r>
  <r>
    <x v="1"/>
    <x v="5"/>
    <x v="1"/>
    <n v="2"/>
    <n v="2600000"/>
    <n v="1000000"/>
    <n v="468000"/>
    <n v="3132000"/>
  </r>
  <r>
    <x v="1"/>
    <x v="6"/>
    <x v="1"/>
    <n v="4"/>
    <n v="2700000"/>
    <n v="750000"/>
    <n v="448500"/>
    <n v="3001500"/>
  </r>
  <r>
    <x v="1"/>
    <x v="7"/>
    <x v="2"/>
    <n v="2"/>
    <n v="2100000"/>
    <n v="600000"/>
    <n v="351000"/>
    <n v="2349000"/>
  </r>
  <r>
    <x v="2"/>
    <x v="8"/>
    <x v="1"/>
    <n v="1"/>
    <n v="2500000"/>
    <n v="800000"/>
    <n v="429000"/>
    <n v="2871000"/>
  </r>
  <r>
    <x v="2"/>
    <x v="9"/>
    <x v="2"/>
    <n v="2"/>
    <n v="2100000"/>
    <n v="550000"/>
    <n v="344500"/>
    <n v="2305500"/>
  </r>
  <r>
    <x v="2"/>
    <x v="10"/>
    <x v="3"/>
    <n v="3"/>
    <n v="1800000"/>
    <n v="400000"/>
    <n v="286000"/>
    <n v="1914000"/>
  </r>
  <r>
    <x v="2"/>
    <x v="11"/>
    <x v="3"/>
    <n v="2"/>
    <n v="1700000"/>
    <n v="500000"/>
    <n v="286000"/>
    <n v="1914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A614F7E-29A0-4B67-9D8F-FBEC90B7AA96}" name="피벗 테이블2" cacheId="8" applyNumberFormats="0" applyBorderFormats="0" applyFontFormats="0" applyPatternFormats="0" applyAlignmentFormats="0" applyWidthHeightFormats="1" dataCaption="값" updatedVersion="8" minRefreshableVersion="3" useAutoFormatting="1" colGrandTotals="0" itemPrintTitles="1" createdVersion="8" indent="0" outline="1" outlineData="1" multipleFieldFilters="0">
  <location ref="A20:E25" firstHeaderRow="1" firstDataRow="2" firstDataCol="1" rowPageCount="1" colPageCount="1"/>
  <pivotFields count="8">
    <pivotField axis="axisRow" showAll="0">
      <items count="4">
        <item x="0"/>
        <item x="2"/>
        <item x="1"/>
        <item t="default"/>
      </items>
    </pivotField>
    <pivotField axis="axisPage" showAll="0">
      <items count="13">
        <item x="2"/>
        <item x="1"/>
        <item x="6"/>
        <item x="7"/>
        <item x="3"/>
        <item x="9"/>
        <item x="4"/>
        <item x="11"/>
        <item x="8"/>
        <item x="0"/>
        <item x="10"/>
        <item x="5"/>
        <item t="default"/>
      </items>
    </pivotField>
    <pivotField axis="axisCol" showAll="0">
      <items count="5">
        <item x="1"/>
        <item x="2"/>
        <item x="0"/>
        <item x="3"/>
        <item t="default"/>
      </items>
    </pivotField>
    <pivotField showAll="0"/>
    <pivotField numFmtId="41" showAll="0"/>
    <pivotField numFmtId="41" showAll="0"/>
    <pivotField numFmtId="41" showAll="0"/>
    <pivotField dataField="1" numFmtId="41" showAll="0"/>
  </pivotFields>
  <rowFields count="1">
    <field x="0"/>
  </rowFields>
  <rowItems count="4">
    <i>
      <x/>
    </i>
    <i>
      <x v="1"/>
    </i>
    <i>
      <x v="2"/>
    </i>
    <i t="grand">
      <x/>
    </i>
  </rowItems>
  <colFields count="1">
    <field x="2"/>
  </colFields>
  <colItems count="4">
    <i>
      <x/>
    </i>
    <i>
      <x v="1"/>
    </i>
    <i>
      <x v="2"/>
    </i>
    <i>
      <x v="3"/>
    </i>
  </colItems>
  <pageFields count="1">
    <pageField fld="1" hier="-1"/>
  </pageFields>
  <dataFields count="1">
    <dataField name="평균 : 수령액" fld="7" subtotal="average" baseField="0" baseItem="0" numFmtId="178"/>
  </dataFields>
  <formats count="1">
    <format dxfId="3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F10"/>
  <sheetViews>
    <sheetView workbookViewId="0">
      <selection activeCell="A10" sqref="A10"/>
    </sheetView>
  </sheetViews>
  <sheetFormatPr defaultRowHeight="17" x14ac:dyDescent="0.45"/>
  <cols>
    <col min="1" max="1" width="11.08203125" bestFit="1" customWidth="1"/>
  </cols>
  <sheetData>
    <row r="1" spans="1:6" x14ac:dyDescent="0.45">
      <c r="A1" t="s">
        <v>3</v>
      </c>
    </row>
    <row r="3" spans="1:6" x14ac:dyDescent="0.45">
      <c r="A3" s="1" t="s">
        <v>187</v>
      </c>
      <c r="B3" s="1" t="s">
        <v>188</v>
      </c>
      <c r="C3" s="1" t="s">
        <v>196</v>
      </c>
      <c r="D3" s="1" t="s">
        <v>199</v>
      </c>
      <c r="E3" s="1" t="s">
        <v>200</v>
      </c>
      <c r="F3" s="1" t="s">
        <v>201</v>
      </c>
    </row>
    <row r="4" spans="1:6" x14ac:dyDescent="0.45">
      <c r="A4" s="1" t="s">
        <v>202</v>
      </c>
      <c r="B4" s="1" t="s">
        <v>189</v>
      </c>
      <c r="C4" s="1" t="s">
        <v>197</v>
      </c>
      <c r="D4" s="1">
        <v>98</v>
      </c>
      <c r="E4" s="1">
        <v>88</v>
      </c>
      <c r="F4" s="1">
        <v>90</v>
      </c>
    </row>
    <row r="5" spans="1:6" x14ac:dyDescent="0.45">
      <c r="A5" s="1" t="s">
        <v>203</v>
      </c>
      <c r="B5" s="1" t="s">
        <v>190</v>
      </c>
      <c r="C5" s="1" t="s">
        <v>198</v>
      </c>
      <c r="D5" s="1">
        <v>91</v>
      </c>
      <c r="E5" s="1">
        <v>88</v>
      </c>
      <c r="F5" s="1">
        <v>70</v>
      </c>
    </row>
    <row r="6" spans="1:6" x14ac:dyDescent="0.45">
      <c r="A6" s="1" t="s">
        <v>204</v>
      </c>
      <c r="B6" s="1" t="s">
        <v>191</v>
      </c>
      <c r="C6" s="1" t="s">
        <v>198</v>
      </c>
      <c r="D6" s="1">
        <v>88</v>
      </c>
      <c r="E6" s="1">
        <v>92</v>
      </c>
      <c r="F6" s="1">
        <v>60</v>
      </c>
    </row>
    <row r="7" spans="1:6" x14ac:dyDescent="0.45">
      <c r="A7" s="1" t="s">
        <v>205</v>
      </c>
      <c r="B7" s="1" t="s">
        <v>192</v>
      </c>
      <c r="C7" s="1" t="s">
        <v>198</v>
      </c>
      <c r="D7" s="1">
        <v>96</v>
      </c>
      <c r="E7" s="1">
        <v>90</v>
      </c>
      <c r="F7" s="1">
        <v>95</v>
      </c>
    </row>
    <row r="8" spans="1:6" x14ac:dyDescent="0.45">
      <c r="A8" s="1" t="s">
        <v>206</v>
      </c>
      <c r="B8" s="1" t="s">
        <v>193</v>
      </c>
      <c r="C8" s="1" t="s">
        <v>198</v>
      </c>
      <c r="D8" s="1">
        <v>78</v>
      </c>
      <c r="E8" s="1">
        <v>88</v>
      </c>
      <c r="F8" s="1">
        <v>90</v>
      </c>
    </row>
    <row r="9" spans="1:6" x14ac:dyDescent="0.45">
      <c r="A9" s="1" t="s">
        <v>207</v>
      </c>
      <c r="B9" s="1" t="s">
        <v>194</v>
      </c>
      <c r="C9" s="1" t="s">
        <v>198</v>
      </c>
      <c r="D9" s="1">
        <v>91</v>
      </c>
      <c r="E9" s="1">
        <v>70</v>
      </c>
      <c r="F9" s="1">
        <v>80</v>
      </c>
    </row>
    <row r="10" spans="1:6" x14ac:dyDescent="0.45">
      <c r="A10" s="1" t="s">
        <v>208</v>
      </c>
      <c r="B10" s="1" t="s">
        <v>195</v>
      </c>
      <c r="C10" s="1" t="s">
        <v>198</v>
      </c>
      <c r="D10" s="1">
        <v>99</v>
      </c>
      <c r="E10" s="1">
        <v>98</v>
      </c>
      <c r="F10" s="1">
        <v>100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H16"/>
  <sheetViews>
    <sheetView tabSelected="1" workbookViewId="0">
      <selection activeCell="L11" sqref="L11"/>
    </sheetView>
  </sheetViews>
  <sheetFormatPr defaultRowHeight="17" x14ac:dyDescent="0.45"/>
  <cols>
    <col min="4" max="4" width="11.33203125" bestFit="1" customWidth="1"/>
    <col min="6" max="6" width="11.33203125" bestFit="1" customWidth="1"/>
    <col min="8" max="8" width="11.33203125" bestFit="1" customWidth="1"/>
  </cols>
  <sheetData>
    <row r="1" spans="1:8" ht="27" x14ac:dyDescent="0.45">
      <c r="A1" s="16" t="s">
        <v>81</v>
      </c>
      <c r="B1" s="16"/>
      <c r="C1" s="16"/>
      <c r="D1" s="16"/>
      <c r="E1" s="16"/>
      <c r="F1" s="16"/>
      <c r="G1" s="16"/>
      <c r="H1" s="16"/>
    </row>
    <row r="2" spans="1:8" ht="17.5" thickBot="1" x14ac:dyDescent="0.5"/>
    <row r="3" spans="1:8" x14ac:dyDescent="0.45">
      <c r="A3" s="20" t="s">
        <v>82</v>
      </c>
      <c r="B3" s="21" t="s">
        <v>83</v>
      </c>
      <c r="C3" s="21" t="s">
        <v>84</v>
      </c>
      <c r="D3" s="21"/>
      <c r="E3" s="21" t="s">
        <v>85</v>
      </c>
      <c r="F3" s="21"/>
      <c r="G3" s="21" t="s">
        <v>18</v>
      </c>
      <c r="H3" s="22"/>
    </row>
    <row r="4" spans="1:8" x14ac:dyDescent="0.45">
      <c r="A4" s="23"/>
      <c r="B4" s="17"/>
      <c r="C4" s="18" t="s">
        <v>49</v>
      </c>
      <c r="D4" s="18" t="s">
        <v>86</v>
      </c>
      <c r="E4" s="18" t="s">
        <v>49</v>
      </c>
      <c r="F4" s="18" t="s">
        <v>86</v>
      </c>
      <c r="G4" s="18" t="s">
        <v>49</v>
      </c>
      <c r="H4" s="24" t="s">
        <v>86</v>
      </c>
    </row>
    <row r="5" spans="1:8" x14ac:dyDescent="0.45">
      <c r="A5" s="25" t="s">
        <v>87</v>
      </c>
      <c r="B5" s="5" t="s">
        <v>88</v>
      </c>
      <c r="C5" s="5">
        <v>53</v>
      </c>
      <c r="D5" s="19">
        <v>116600</v>
      </c>
      <c r="E5" s="5">
        <v>34</v>
      </c>
      <c r="F5" s="19">
        <v>74800</v>
      </c>
      <c r="G5" s="5">
        <v>34</v>
      </c>
      <c r="H5" s="26">
        <v>74800</v>
      </c>
    </row>
    <row r="6" spans="1:8" x14ac:dyDescent="0.45">
      <c r="A6" s="25" t="s">
        <v>87</v>
      </c>
      <c r="B6" s="5" t="s">
        <v>89</v>
      </c>
      <c r="C6" s="5">
        <v>37</v>
      </c>
      <c r="D6" s="19">
        <v>85100</v>
      </c>
      <c r="E6" s="5">
        <v>26</v>
      </c>
      <c r="F6" s="19">
        <v>59800</v>
      </c>
      <c r="G6" s="5">
        <v>27</v>
      </c>
      <c r="H6" s="26">
        <v>62100</v>
      </c>
    </row>
    <row r="7" spans="1:8" x14ac:dyDescent="0.45">
      <c r="A7" s="25" t="s">
        <v>87</v>
      </c>
      <c r="B7" s="5" t="s">
        <v>90</v>
      </c>
      <c r="C7" s="5">
        <v>48</v>
      </c>
      <c r="D7" s="19">
        <v>103200</v>
      </c>
      <c r="E7" s="5">
        <v>47</v>
      </c>
      <c r="F7" s="19">
        <v>101050</v>
      </c>
      <c r="G7" s="5">
        <v>52</v>
      </c>
      <c r="H7" s="26">
        <v>111800</v>
      </c>
    </row>
    <row r="8" spans="1:8" x14ac:dyDescent="0.45">
      <c r="A8" s="25" t="s">
        <v>91</v>
      </c>
      <c r="B8" s="5" t="s">
        <v>88</v>
      </c>
      <c r="C8" s="5">
        <v>56</v>
      </c>
      <c r="D8" s="19">
        <v>123200</v>
      </c>
      <c r="E8" s="5">
        <v>18</v>
      </c>
      <c r="F8" s="19">
        <v>39600</v>
      </c>
      <c r="G8" s="5">
        <v>19</v>
      </c>
      <c r="H8" s="26">
        <v>41800</v>
      </c>
    </row>
    <row r="9" spans="1:8" x14ac:dyDescent="0.45">
      <c r="A9" s="25" t="s">
        <v>91</v>
      </c>
      <c r="B9" s="5" t="s">
        <v>89</v>
      </c>
      <c r="C9" s="5">
        <v>27</v>
      </c>
      <c r="D9" s="19">
        <v>62100</v>
      </c>
      <c r="E9" s="5">
        <v>26</v>
      </c>
      <c r="F9" s="19">
        <v>59800</v>
      </c>
      <c r="G9" s="5">
        <v>22</v>
      </c>
      <c r="H9" s="26">
        <v>50600</v>
      </c>
    </row>
    <row r="10" spans="1:8" x14ac:dyDescent="0.45">
      <c r="A10" s="25" t="s">
        <v>91</v>
      </c>
      <c r="B10" s="5" t="s">
        <v>90</v>
      </c>
      <c r="C10" s="5">
        <v>61</v>
      </c>
      <c r="D10" s="19">
        <v>131150</v>
      </c>
      <c r="E10" s="5">
        <v>54</v>
      </c>
      <c r="F10" s="19">
        <v>116100</v>
      </c>
      <c r="G10" s="5">
        <v>33</v>
      </c>
      <c r="H10" s="26">
        <v>70950</v>
      </c>
    </row>
    <row r="11" spans="1:8" x14ac:dyDescent="0.45">
      <c r="A11" s="25" t="s">
        <v>92</v>
      </c>
      <c r="B11" s="5" t="s">
        <v>88</v>
      </c>
      <c r="C11" s="5">
        <v>13</v>
      </c>
      <c r="D11" s="19">
        <v>28600</v>
      </c>
      <c r="E11" s="5">
        <v>61</v>
      </c>
      <c r="F11" s="19">
        <v>134200</v>
      </c>
      <c r="G11" s="5">
        <v>45</v>
      </c>
      <c r="H11" s="26">
        <v>99000</v>
      </c>
    </row>
    <row r="12" spans="1:8" x14ac:dyDescent="0.45">
      <c r="A12" s="25" t="s">
        <v>92</v>
      </c>
      <c r="B12" s="5" t="s">
        <v>89</v>
      </c>
      <c r="C12" s="5">
        <v>45</v>
      </c>
      <c r="D12" s="19">
        <v>103500</v>
      </c>
      <c r="E12" s="5">
        <v>31</v>
      </c>
      <c r="F12" s="19">
        <v>71300</v>
      </c>
      <c r="G12" s="5">
        <v>0</v>
      </c>
      <c r="H12" s="26">
        <v>0</v>
      </c>
    </row>
    <row r="13" spans="1:8" x14ac:dyDescent="0.45">
      <c r="A13" s="25" t="s">
        <v>92</v>
      </c>
      <c r="B13" s="5" t="s">
        <v>90</v>
      </c>
      <c r="C13" s="5">
        <v>41</v>
      </c>
      <c r="D13" s="19">
        <v>88150</v>
      </c>
      <c r="E13" s="5">
        <v>42</v>
      </c>
      <c r="F13" s="19">
        <v>90300</v>
      </c>
      <c r="G13" s="5">
        <v>60</v>
      </c>
      <c r="H13" s="26">
        <v>129000</v>
      </c>
    </row>
    <row r="14" spans="1:8" x14ac:dyDescent="0.45">
      <c r="A14" s="25" t="s">
        <v>93</v>
      </c>
      <c r="B14" s="5" t="s">
        <v>88</v>
      </c>
      <c r="C14" s="5">
        <v>24</v>
      </c>
      <c r="D14" s="19">
        <v>52800</v>
      </c>
      <c r="E14" s="5">
        <v>0</v>
      </c>
      <c r="F14" s="19">
        <v>0</v>
      </c>
      <c r="G14" s="5">
        <v>49</v>
      </c>
      <c r="H14" s="26">
        <v>107800</v>
      </c>
    </row>
    <row r="15" spans="1:8" x14ac:dyDescent="0.45">
      <c r="A15" s="25" t="s">
        <v>93</v>
      </c>
      <c r="B15" s="5" t="s">
        <v>89</v>
      </c>
      <c r="C15" s="5">
        <v>38</v>
      </c>
      <c r="D15" s="19">
        <v>87400</v>
      </c>
      <c r="E15" s="5">
        <v>43</v>
      </c>
      <c r="F15" s="19">
        <v>98900</v>
      </c>
      <c r="G15" s="5">
        <v>27</v>
      </c>
      <c r="H15" s="26">
        <v>62100</v>
      </c>
    </row>
    <row r="16" spans="1:8" ht="17.5" thickBot="1" x14ac:dyDescent="0.5">
      <c r="A16" s="27" t="s">
        <v>93</v>
      </c>
      <c r="B16" s="28" t="s">
        <v>90</v>
      </c>
      <c r="C16" s="28">
        <v>27</v>
      </c>
      <c r="D16" s="29">
        <v>58050</v>
      </c>
      <c r="E16" s="28">
        <v>67</v>
      </c>
      <c r="F16" s="29">
        <v>144050</v>
      </c>
      <c r="G16" s="28">
        <v>50</v>
      </c>
      <c r="H16" s="30">
        <v>107500</v>
      </c>
    </row>
  </sheetData>
  <mergeCells count="6">
    <mergeCell ref="A1:H1"/>
    <mergeCell ref="G3:H3"/>
    <mergeCell ref="E3:F3"/>
    <mergeCell ref="C3:D3"/>
    <mergeCell ref="B3:B4"/>
    <mergeCell ref="A3:A4"/>
  </mergeCells>
  <phoneticPr fontId="1" type="noConversion"/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A1:G15"/>
  <sheetViews>
    <sheetView workbookViewId="0">
      <selection activeCell="G4" sqref="G4:G15"/>
    </sheetView>
  </sheetViews>
  <sheetFormatPr defaultRowHeight="17" x14ac:dyDescent="0.45"/>
  <cols>
    <col min="4" max="6" width="9.08203125" bestFit="1" customWidth="1"/>
    <col min="7" max="7" width="10.58203125" bestFit="1" customWidth="1"/>
  </cols>
  <sheetData>
    <row r="1" spans="1:7" ht="21" x14ac:dyDescent="0.45">
      <c r="A1" s="12" t="s">
        <v>94</v>
      </c>
      <c r="B1" s="12"/>
      <c r="C1" s="12"/>
      <c r="D1" s="12"/>
      <c r="E1" s="12"/>
      <c r="F1" s="12"/>
      <c r="G1" s="12"/>
    </row>
    <row r="3" spans="1:7" x14ac:dyDescent="0.45">
      <c r="A3" s="5" t="s">
        <v>95</v>
      </c>
      <c r="B3" s="5" t="s">
        <v>96</v>
      </c>
      <c r="C3" s="5" t="s">
        <v>49</v>
      </c>
      <c r="D3" s="5" t="s">
        <v>97</v>
      </c>
      <c r="E3" s="5" t="s">
        <v>98</v>
      </c>
      <c r="F3" s="5" t="s">
        <v>99</v>
      </c>
      <c r="G3" s="5" t="s">
        <v>100</v>
      </c>
    </row>
    <row r="4" spans="1:7" x14ac:dyDescent="0.45">
      <c r="A4" s="5" t="s">
        <v>101</v>
      </c>
      <c r="B4" s="7">
        <v>15800</v>
      </c>
      <c r="C4" s="5">
        <v>154</v>
      </c>
      <c r="D4" s="7">
        <v>150000</v>
      </c>
      <c r="E4" s="7">
        <v>300000</v>
      </c>
      <c r="F4" s="7">
        <v>292000</v>
      </c>
      <c r="G4" s="7">
        <f>B4*C4-D4-E4-F4</f>
        <v>1691200</v>
      </c>
    </row>
    <row r="5" spans="1:7" x14ac:dyDescent="0.45">
      <c r="A5" s="5" t="s">
        <v>102</v>
      </c>
      <c r="B5" s="7">
        <v>16500</v>
      </c>
      <c r="C5" s="5">
        <v>210</v>
      </c>
      <c r="D5" s="7">
        <v>150000</v>
      </c>
      <c r="E5" s="7">
        <v>300000</v>
      </c>
      <c r="F5" s="7">
        <v>416000</v>
      </c>
      <c r="G5" s="7">
        <f t="shared" ref="G5:G15" si="0">B5*C5-D5-E5-F5</f>
        <v>2599000</v>
      </c>
    </row>
    <row r="6" spans="1:7" x14ac:dyDescent="0.45">
      <c r="A6" s="5" t="s">
        <v>103</v>
      </c>
      <c r="B6" s="7">
        <v>18000</v>
      </c>
      <c r="C6" s="5">
        <v>198</v>
      </c>
      <c r="D6" s="7">
        <v>150000</v>
      </c>
      <c r="E6" s="7">
        <v>300000</v>
      </c>
      <c r="F6" s="7">
        <v>428000</v>
      </c>
      <c r="G6" s="7">
        <f t="shared" si="0"/>
        <v>2686000</v>
      </c>
    </row>
    <row r="7" spans="1:7" x14ac:dyDescent="0.45">
      <c r="A7" s="5" t="s">
        <v>104</v>
      </c>
      <c r="B7" s="7">
        <v>15000</v>
      </c>
      <c r="C7" s="5">
        <v>222</v>
      </c>
      <c r="D7" s="7">
        <v>150000</v>
      </c>
      <c r="E7" s="7">
        <v>300000</v>
      </c>
      <c r="F7" s="7">
        <v>400000</v>
      </c>
      <c r="G7" s="7">
        <f t="shared" si="0"/>
        <v>2480000</v>
      </c>
    </row>
    <row r="8" spans="1:7" x14ac:dyDescent="0.45">
      <c r="A8" s="5" t="s">
        <v>105</v>
      </c>
      <c r="B8" s="7">
        <v>17800</v>
      </c>
      <c r="C8" s="5">
        <v>210</v>
      </c>
      <c r="D8" s="7">
        <v>150000</v>
      </c>
      <c r="E8" s="7">
        <v>300000</v>
      </c>
      <c r="F8" s="7">
        <v>449000</v>
      </c>
      <c r="G8" s="7">
        <f t="shared" si="0"/>
        <v>2839000</v>
      </c>
    </row>
    <row r="9" spans="1:7" x14ac:dyDescent="0.45">
      <c r="A9" s="5" t="s">
        <v>106</v>
      </c>
      <c r="B9" s="7">
        <v>19500</v>
      </c>
      <c r="C9" s="5">
        <v>175</v>
      </c>
      <c r="D9" s="7">
        <v>150000</v>
      </c>
      <c r="E9" s="7">
        <v>300000</v>
      </c>
      <c r="F9" s="7">
        <v>410000</v>
      </c>
      <c r="G9" s="7">
        <f t="shared" si="0"/>
        <v>2552500</v>
      </c>
    </row>
    <row r="10" spans="1:7" x14ac:dyDescent="0.45">
      <c r="A10" s="5" t="s">
        <v>107</v>
      </c>
      <c r="B10" s="7">
        <v>20000</v>
      </c>
      <c r="C10" s="5">
        <v>168</v>
      </c>
      <c r="D10" s="7">
        <v>200000</v>
      </c>
      <c r="E10" s="7">
        <v>500000</v>
      </c>
      <c r="F10" s="7">
        <v>403000</v>
      </c>
      <c r="G10" s="7">
        <f t="shared" si="0"/>
        <v>2257000</v>
      </c>
    </row>
    <row r="11" spans="1:7" x14ac:dyDescent="0.45">
      <c r="A11" s="5" t="s">
        <v>108</v>
      </c>
      <c r="B11" s="7">
        <v>21500</v>
      </c>
      <c r="C11" s="5">
        <v>199</v>
      </c>
      <c r="D11" s="7">
        <v>200000</v>
      </c>
      <c r="E11" s="7">
        <v>500000</v>
      </c>
      <c r="F11" s="7">
        <v>513000</v>
      </c>
      <c r="G11" s="7">
        <f t="shared" si="0"/>
        <v>3065500</v>
      </c>
    </row>
    <row r="12" spans="1:7" x14ac:dyDescent="0.45">
      <c r="A12" s="5" t="s">
        <v>109</v>
      </c>
      <c r="B12" s="7">
        <v>22800</v>
      </c>
      <c r="C12" s="5">
        <v>229</v>
      </c>
      <c r="D12" s="7">
        <v>200000</v>
      </c>
      <c r="E12" s="7">
        <v>500000</v>
      </c>
      <c r="F12" s="7">
        <v>627000</v>
      </c>
      <c r="G12" s="7">
        <f t="shared" si="0"/>
        <v>3894200</v>
      </c>
    </row>
    <row r="13" spans="1:7" x14ac:dyDescent="0.45">
      <c r="A13" s="5" t="s">
        <v>110</v>
      </c>
      <c r="B13" s="7">
        <v>16500</v>
      </c>
      <c r="C13" s="5">
        <v>168</v>
      </c>
      <c r="D13" s="7">
        <v>200000</v>
      </c>
      <c r="E13" s="7">
        <v>500000</v>
      </c>
      <c r="F13" s="7">
        <v>333000</v>
      </c>
      <c r="G13" s="7">
        <f t="shared" si="0"/>
        <v>1739000</v>
      </c>
    </row>
    <row r="14" spans="1:7" x14ac:dyDescent="0.45">
      <c r="A14" s="5" t="s">
        <v>111</v>
      </c>
      <c r="B14" s="7">
        <v>17500</v>
      </c>
      <c r="C14" s="5">
        <v>183</v>
      </c>
      <c r="D14" s="7">
        <v>200000</v>
      </c>
      <c r="E14" s="7">
        <v>500000</v>
      </c>
      <c r="F14" s="7">
        <v>384000</v>
      </c>
      <c r="G14" s="7">
        <f t="shared" si="0"/>
        <v>2118500</v>
      </c>
    </row>
    <row r="15" spans="1:7" x14ac:dyDescent="0.45">
      <c r="A15" s="5" t="s">
        <v>112</v>
      </c>
      <c r="B15" s="7">
        <v>18500</v>
      </c>
      <c r="C15" s="5">
        <v>257</v>
      </c>
      <c r="D15" s="7">
        <v>200000</v>
      </c>
      <c r="E15" s="7">
        <v>500000</v>
      </c>
      <c r="F15" s="7">
        <v>571000</v>
      </c>
      <c r="G15" s="7">
        <f t="shared" si="0"/>
        <v>3483500</v>
      </c>
    </row>
  </sheetData>
  <mergeCells count="1">
    <mergeCell ref="A1:G1"/>
  </mergeCells>
  <phoneticPr fontId="1" type="noConversion"/>
  <conditionalFormatting sqref="C4:C15">
    <cfRule type="cellIs" dxfId="2" priority="2" operator="greaterThan">
      <formula>200</formula>
    </cfRule>
  </conditionalFormatting>
  <conditionalFormatting sqref="G4:G15">
    <cfRule type="aboveAverage" dxfId="0" priority="1" aboveAverage="0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K36"/>
  <sheetViews>
    <sheetView topLeftCell="A13" workbookViewId="0">
      <selection activeCell="F18" sqref="F18"/>
    </sheetView>
  </sheetViews>
  <sheetFormatPr defaultRowHeight="17" x14ac:dyDescent="0.45"/>
  <cols>
    <col min="4" max="4" width="10.58203125" bestFit="1" customWidth="1"/>
    <col min="6" max="6" width="10.4140625" bestFit="1" customWidth="1"/>
    <col min="7" max="7" width="10.58203125" bestFit="1" customWidth="1"/>
    <col min="8" max="10" width="9.08203125" bestFit="1" customWidth="1"/>
    <col min="11" max="11" width="8.6640625" customWidth="1"/>
  </cols>
  <sheetData>
    <row r="1" spans="1:11" x14ac:dyDescent="0.45">
      <c r="A1" s="2" t="s">
        <v>4</v>
      </c>
      <c r="B1" s="4" t="s">
        <v>5</v>
      </c>
      <c r="F1" s="3" t="s">
        <v>6</v>
      </c>
      <c r="G1" s="4" t="s">
        <v>7</v>
      </c>
    </row>
    <row r="2" spans="1:11" x14ac:dyDescent="0.45">
      <c r="A2" s="5" t="s">
        <v>8</v>
      </c>
      <c r="B2" s="5" t="s">
        <v>9</v>
      </c>
      <c r="C2" s="5" t="s">
        <v>10</v>
      </c>
      <c r="D2" s="6" t="s">
        <v>11</v>
      </c>
      <c r="F2" s="5" t="s">
        <v>12</v>
      </c>
      <c r="G2" s="5" t="s">
        <v>0</v>
      </c>
      <c r="H2" s="5" t="s">
        <v>13</v>
      </c>
      <c r="I2" s="5" t="s">
        <v>14</v>
      </c>
      <c r="J2" s="5" t="s">
        <v>15</v>
      </c>
      <c r="K2" s="5" t="s">
        <v>16</v>
      </c>
    </row>
    <row r="3" spans="1:11" x14ac:dyDescent="0.45">
      <c r="A3" s="5" t="s">
        <v>17</v>
      </c>
      <c r="B3" s="5" t="s">
        <v>18</v>
      </c>
      <c r="C3" s="5">
        <v>8</v>
      </c>
      <c r="D3" s="5" t="str">
        <f>IFERROR(CHOOSE(_xlfn.RANK.EQ(C3,$C$3:$C$12,0),"인기","선호"),"")</f>
        <v/>
      </c>
      <c r="F3" s="5" t="s">
        <v>19</v>
      </c>
      <c r="G3" s="5" t="s">
        <v>1</v>
      </c>
      <c r="H3" s="5">
        <v>88</v>
      </c>
      <c r="I3" s="5">
        <v>90</v>
      </c>
      <c r="J3" s="5">
        <v>90</v>
      </c>
      <c r="K3" s="11">
        <v>89.3</v>
      </c>
    </row>
    <row r="4" spans="1:11" x14ac:dyDescent="0.45">
      <c r="A4" s="5" t="s">
        <v>20</v>
      </c>
      <c r="B4" s="5" t="s">
        <v>18</v>
      </c>
      <c r="C4" s="5">
        <v>12</v>
      </c>
      <c r="D4" s="5" t="str">
        <f t="shared" ref="D4:D12" si="0">IFERROR(CHOOSE(_xlfn.RANK.EQ(C4,$C$3:$C$12,0),"인기","선호"),"")</f>
        <v/>
      </c>
      <c r="F4" s="5" t="s">
        <v>21</v>
      </c>
      <c r="G4" s="5" t="s">
        <v>2</v>
      </c>
      <c r="H4" s="5">
        <v>92</v>
      </c>
      <c r="I4" s="5">
        <v>91</v>
      </c>
      <c r="J4" s="5">
        <v>94</v>
      </c>
      <c r="K4" s="11">
        <v>92.3</v>
      </c>
    </row>
    <row r="5" spans="1:11" x14ac:dyDescent="0.45">
      <c r="A5" s="5" t="s">
        <v>22</v>
      </c>
      <c r="B5" s="5" t="s">
        <v>18</v>
      </c>
      <c r="C5" s="5">
        <v>15</v>
      </c>
      <c r="D5" s="5" t="str">
        <f t="shared" si="0"/>
        <v/>
      </c>
      <c r="F5" s="5" t="s">
        <v>23</v>
      </c>
      <c r="G5" s="5" t="s">
        <v>1</v>
      </c>
      <c r="H5" s="5">
        <v>75</v>
      </c>
      <c r="I5" s="5">
        <v>76</v>
      </c>
      <c r="J5" s="5">
        <v>80</v>
      </c>
      <c r="K5" s="11">
        <v>77</v>
      </c>
    </row>
    <row r="6" spans="1:11" x14ac:dyDescent="0.45">
      <c r="A6" s="5" t="s">
        <v>24</v>
      </c>
      <c r="B6" s="5" t="s">
        <v>25</v>
      </c>
      <c r="C6" s="5">
        <v>7</v>
      </c>
      <c r="D6" s="5" t="str">
        <f t="shared" si="0"/>
        <v/>
      </c>
      <c r="F6" s="5" t="s">
        <v>26</v>
      </c>
      <c r="G6" s="5" t="s">
        <v>1</v>
      </c>
      <c r="H6" s="5">
        <v>61</v>
      </c>
      <c r="I6" s="5">
        <v>68</v>
      </c>
      <c r="J6" s="5">
        <v>65</v>
      </c>
      <c r="K6" s="11">
        <v>64.7</v>
      </c>
    </row>
    <row r="7" spans="1:11" x14ac:dyDescent="0.45">
      <c r="A7" s="5" t="s">
        <v>27</v>
      </c>
      <c r="B7" s="5" t="s">
        <v>25</v>
      </c>
      <c r="C7" s="5">
        <v>24</v>
      </c>
      <c r="D7" s="5" t="str">
        <f t="shared" si="0"/>
        <v/>
      </c>
      <c r="F7" s="5" t="s">
        <v>28</v>
      </c>
      <c r="G7" s="5" t="s">
        <v>1</v>
      </c>
      <c r="H7" s="5">
        <v>85</v>
      </c>
      <c r="I7" s="5">
        <v>89</v>
      </c>
      <c r="J7" s="5">
        <v>70</v>
      </c>
      <c r="K7" s="11">
        <v>81.3</v>
      </c>
    </row>
    <row r="8" spans="1:11" x14ac:dyDescent="0.45">
      <c r="A8" s="5" t="s">
        <v>29</v>
      </c>
      <c r="B8" s="5" t="s">
        <v>25</v>
      </c>
      <c r="C8" s="5">
        <v>38</v>
      </c>
      <c r="D8" s="5" t="str">
        <f t="shared" si="0"/>
        <v>인기</v>
      </c>
      <c r="F8" s="5" t="s">
        <v>30</v>
      </c>
      <c r="G8" s="5" t="s">
        <v>2</v>
      </c>
      <c r="H8" s="5">
        <v>99</v>
      </c>
      <c r="I8" s="5">
        <v>97</v>
      </c>
      <c r="J8" s="5">
        <v>98</v>
      </c>
      <c r="K8" s="11">
        <v>98</v>
      </c>
    </row>
    <row r="9" spans="1:11" x14ac:dyDescent="0.45">
      <c r="A9" s="5" t="s">
        <v>31</v>
      </c>
      <c r="B9" s="5" t="s">
        <v>25</v>
      </c>
      <c r="C9" s="5">
        <v>30</v>
      </c>
      <c r="D9" s="5" t="str">
        <f t="shared" si="0"/>
        <v>선호</v>
      </c>
      <c r="F9" s="5" t="s">
        <v>32</v>
      </c>
      <c r="G9" s="5" t="s">
        <v>2</v>
      </c>
      <c r="H9" s="5">
        <v>85</v>
      </c>
      <c r="I9" s="5">
        <v>81</v>
      </c>
      <c r="J9" s="5">
        <v>84</v>
      </c>
      <c r="K9" s="11">
        <v>83.3</v>
      </c>
    </row>
    <row r="10" spans="1:11" x14ac:dyDescent="0.45">
      <c r="A10" s="5" t="s">
        <v>33</v>
      </c>
      <c r="B10" s="5" t="s">
        <v>34</v>
      </c>
      <c r="C10" s="5">
        <v>19</v>
      </c>
      <c r="D10" s="5" t="str">
        <f t="shared" si="0"/>
        <v/>
      </c>
      <c r="F10" s="5" t="s">
        <v>35</v>
      </c>
      <c r="G10" s="5" t="s">
        <v>1</v>
      </c>
      <c r="H10" s="5">
        <v>75</v>
      </c>
      <c r="I10" s="5">
        <v>80</v>
      </c>
      <c r="J10" s="5">
        <v>77</v>
      </c>
      <c r="K10" s="11">
        <v>77.3</v>
      </c>
    </row>
    <row r="11" spans="1:11" x14ac:dyDescent="0.45">
      <c r="A11" s="5" t="s">
        <v>31</v>
      </c>
      <c r="B11" s="5" t="s">
        <v>34</v>
      </c>
      <c r="C11" s="5">
        <v>26</v>
      </c>
      <c r="D11" s="5" t="str">
        <f t="shared" si="0"/>
        <v/>
      </c>
      <c r="F11" s="5" t="s">
        <v>36</v>
      </c>
      <c r="G11" s="5" t="s">
        <v>2</v>
      </c>
      <c r="H11" s="5">
        <v>64</v>
      </c>
      <c r="I11" s="5">
        <v>60</v>
      </c>
      <c r="J11" s="5">
        <v>66</v>
      </c>
      <c r="K11" s="11">
        <v>63.3</v>
      </c>
    </row>
    <row r="12" spans="1:11" x14ac:dyDescent="0.45">
      <c r="A12" s="5" t="s">
        <v>37</v>
      </c>
      <c r="B12" s="5" t="s">
        <v>34</v>
      </c>
      <c r="C12" s="5">
        <v>27</v>
      </c>
      <c r="D12" s="5" t="str">
        <f t="shared" si="0"/>
        <v/>
      </c>
      <c r="F12" s="13" t="s">
        <v>38</v>
      </c>
      <c r="G12" s="14"/>
      <c r="H12" s="14"/>
      <c r="I12" s="14"/>
      <c r="J12" s="15"/>
      <c r="K12" s="5">
        <f>ROUNDUP(DMAX($G$2:$K$11,K2,G2:G3)-DMIN($G$2:K$11,K2,G2:G3),1)</f>
        <v>24.6</v>
      </c>
    </row>
    <row r="14" spans="1:11" x14ac:dyDescent="0.45">
      <c r="A14" s="3" t="s">
        <v>39</v>
      </c>
      <c r="B14" s="4" t="s">
        <v>40</v>
      </c>
      <c r="G14" s="3" t="s">
        <v>41</v>
      </c>
      <c r="H14" s="4" t="s">
        <v>184</v>
      </c>
    </row>
    <row r="15" spans="1:11" x14ac:dyDescent="0.45">
      <c r="A15" s="5" t="s">
        <v>42</v>
      </c>
      <c r="B15" s="5" t="s">
        <v>43</v>
      </c>
      <c r="C15" s="5" t="s">
        <v>44</v>
      </c>
      <c r="D15" s="5" t="s">
        <v>45</v>
      </c>
      <c r="E15" s="6" t="s">
        <v>46</v>
      </c>
      <c r="G15" s="5" t="s">
        <v>174</v>
      </c>
      <c r="H15" s="5" t="s">
        <v>173</v>
      </c>
      <c r="I15" s="5" t="s">
        <v>186</v>
      </c>
      <c r="J15" s="5" t="s">
        <v>172</v>
      </c>
    </row>
    <row r="16" spans="1:11" x14ac:dyDescent="0.45">
      <c r="A16" s="5" t="s">
        <v>50</v>
      </c>
      <c r="B16" s="5">
        <v>1</v>
      </c>
      <c r="C16" s="5">
        <v>2</v>
      </c>
      <c r="D16" s="5">
        <v>1</v>
      </c>
      <c r="E16" s="5" t="str">
        <f>IF(COUNTIF(B16:D16,"&gt;=1")=3,"경고","")</f>
        <v>경고</v>
      </c>
      <c r="G16" s="5" t="s">
        <v>175</v>
      </c>
      <c r="H16" s="5">
        <v>84</v>
      </c>
      <c r="I16" s="5">
        <v>84</v>
      </c>
      <c r="J16" s="9">
        <f>SUM(H16:I16)</f>
        <v>168</v>
      </c>
    </row>
    <row r="17" spans="1:10" x14ac:dyDescent="0.45">
      <c r="A17" s="5" t="s">
        <v>52</v>
      </c>
      <c r="B17" s="5">
        <v>0</v>
      </c>
      <c r="C17" s="5">
        <v>0</v>
      </c>
      <c r="D17" s="5">
        <v>0</v>
      </c>
      <c r="E17" s="5" t="str">
        <f t="shared" ref="E17:E25" si="1">IF(COUNTIF(B17:D17,"&gt;=1")=3,"경고","")</f>
        <v/>
      </c>
      <c r="G17" s="5" t="s">
        <v>176</v>
      </c>
      <c r="H17" s="5">
        <v>68</v>
      </c>
      <c r="I17" s="5">
        <v>75</v>
      </c>
      <c r="J17" s="9">
        <f t="shared" ref="J17:J24" si="2">SUM(H17:I17)</f>
        <v>143</v>
      </c>
    </row>
    <row r="18" spans="1:10" x14ac:dyDescent="0.45">
      <c r="A18" s="5" t="s">
        <v>53</v>
      </c>
      <c r="B18" s="5">
        <v>0</v>
      </c>
      <c r="C18" s="5">
        <v>1</v>
      </c>
      <c r="D18" s="5">
        <v>0</v>
      </c>
      <c r="E18" s="5" t="str">
        <f t="shared" si="1"/>
        <v/>
      </c>
      <c r="G18" s="5" t="s">
        <v>177</v>
      </c>
      <c r="H18" s="5">
        <v>83</v>
      </c>
      <c r="I18" s="5">
        <v>90</v>
      </c>
      <c r="J18" s="9">
        <f t="shared" si="2"/>
        <v>173</v>
      </c>
    </row>
    <row r="19" spans="1:10" x14ac:dyDescent="0.45">
      <c r="A19" s="5" t="s">
        <v>55</v>
      </c>
      <c r="B19" s="5">
        <v>0</v>
      </c>
      <c r="C19" s="5">
        <v>1</v>
      </c>
      <c r="D19" s="5">
        <v>0</v>
      </c>
      <c r="E19" s="5" t="str">
        <f t="shared" si="1"/>
        <v/>
      </c>
      <c r="G19" s="5" t="s">
        <v>178</v>
      </c>
      <c r="H19" s="5">
        <v>86</v>
      </c>
      <c r="I19" s="5">
        <v>89</v>
      </c>
      <c r="J19" s="9">
        <f t="shared" si="2"/>
        <v>175</v>
      </c>
    </row>
    <row r="20" spans="1:10" x14ac:dyDescent="0.45">
      <c r="A20" s="5" t="s">
        <v>56</v>
      </c>
      <c r="B20" s="5">
        <v>1</v>
      </c>
      <c r="C20" s="5">
        <v>0</v>
      </c>
      <c r="D20" s="5">
        <v>0</v>
      </c>
      <c r="E20" s="5" t="str">
        <f t="shared" si="1"/>
        <v/>
      </c>
      <c r="G20" s="5" t="s">
        <v>179</v>
      </c>
      <c r="H20" s="5">
        <v>94</v>
      </c>
      <c r="I20" s="5">
        <v>91</v>
      </c>
      <c r="J20" s="9">
        <f t="shared" si="2"/>
        <v>185</v>
      </c>
    </row>
    <row r="21" spans="1:10" x14ac:dyDescent="0.45">
      <c r="A21" s="5" t="s">
        <v>57</v>
      </c>
      <c r="B21" s="5">
        <v>0</v>
      </c>
      <c r="C21" s="5">
        <v>1</v>
      </c>
      <c r="D21" s="5">
        <v>1</v>
      </c>
      <c r="E21" s="5" t="str">
        <f t="shared" si="1"/>
        <v/>
      </c>
      <c r="G21" s="5" t="s">
        <v>180</v>
      </c>
      <c r="H21" s="5">
        <v>95</v>
      </c>
      <c r="I21" s="5">
        <v>93</v>
      </c>
      <c r="J21" s="9">
        <f t="shared" si="2"/>
        <v>188</v>
      </c>
    </row>
    <row r="22" spans="1:10" x14ac:dyDescent="0.45">
      <c r="A22" s="5" t="s">
        <v>58</v>
      </c>
      <c r="B22" s="5">
        <v>0</v>
      </c>
      <c r="C22" s="5">
        <v>0</v>
      </c>
      <c r="D22" s="5">
        <v>1</v>
      </c>
      <c r="E22" s="5" t="str">
        <f t="shared" si="1"/>
        <v/>
      </c>
      <c r="G22" s="5" t="s">
        <v>181</v>
      </c>
      <c r="H22" s="5">
        <v>87</v>
      </c>
      <c r="I22" s="5">
        <v>88</v>
      </c>
      <c r="J22" s="9">
        <f t="shared" si="2"/>
        <v>175</v>
      </c>
    </row>
    <row r="23" spans="1:10" x14ac:dyDescent="0.45">
      <c r="A23" s="5" t="s">
        <v>60</v>
      </c>
      <c r="B23" s="5">
        <v>1</v>
      </c>
      <c r="C23" s="5">
        <v>2</v>
      </c>
      <c r="D23" s="5">
        <v>2</v>
      </c>
      <c r="E23" s="5" t="str">
        <f t="shared" si="1"/>
        <v>경고</v>
      </c>
      <c r="G23" s="5" t="s">
        <v>182</v>
      </c>
      <c r="H23" s="5">
        <v>88</v>
      </c>
      <c r="I23" s="5">
        <v>85</v>
      </c>
      <c r="J23" s="9">
        <f t="shared" si="2"/>
        <v>173</v>
      </c>
    </row>
    <row r="24" spans="1:10" x14ac:dyDescent="0.45">
      <c r="A24" s="5" t="s">
        <v>61</v>
      </c>
      <c r="B24" s="5">
        <v>1</v>
      </c>
      <c r="C24" s="5">
        <v>0</v>
      </c>
      <c r="D24" s="5">
        <v>0</v>
      </c>
      <c r="E24" s="5" t="str">
        <f t="shared" si="1"/>
        <v/>
      </c>
      <c r="G24" s="5" t="s">
        <v>183</v>
      </c>
      <c r="H24" s="5">
        <v>93</v>
      </c>
      <c r="I24" s="5">
        <v>78</v>
      </c>
      <c r="J24" s="9">
        <f t="shared" si="2"/>
        <v>171</v>
      </c>
    </row>
    <row r="25" spans="1:10" x14ac:dyDescent="0.45">
      <c r="A25" s="5" t="s">
        <v>62</v>
      </c>
      <c r="B25" s="5">
        <v>2</v>
      </c>
      <c r="C25" s="5">
        <v>1</v>
      </c>
      <c r="D25" s="5">
        <v>1</v>
      </c>
      <c r="E25" s="5" t="str">
        <f t="shared" si="1"/>
        <v>경고</v>
      </c>
      <c r="G25" s="13" t="s">
        <v>185</v>
      </c>
      <c r="H25" s="14"/>
      <c r="I25" s="15"/>
      <c r="J25" s="10">
        <f>COUNTIFS($H$16:$H$24,"&gt;="&amp;80,$I$16:$I$24,"&gt;="&amp;80,$J$16:$J$24,"&gt;"&amp;AVERAGE(J16:J24))/COUNTA(H16:H24)</f>
        <v>0.66666666666666663</v>
      </c>
    </row>
    <row r="27" spans="1:10" x14ac:dyDescent="0.45">
      <c r="A27" s="3" t="s">
        <v>63</v>
      </c>
      <c r="B27" s="4" t="s">
        <v>64</v>
      </c>
    </row>
    <row r="28" spans="1:10" x14ac:dyDescent="0.45">
      <c r="A28" s="5" t="s">
        <v>42</v>
      </c>
      <c r="B28" s="5" t="s">
        <v>65</v>
      </c>
      <c r="C28" s="5" t="s">
        <v>49</v>
      </c>
      <c r="D28" s="6" t="s">
        <v>66</v>
      </c>
    </row>
    <row r="29" spans="1:10" x14ac:dyDescent="0.45">
      <c r="A29" s="5" t="s">
        <v>67</v>
      </c>
      <c r="B29" s="5" t="s">
        <v>68</v>
      </c>
      <c r="C29" s="5">
        <v>153</v>
      </c>
      <c r="D29" s="7">
        <f>HLOOKUP(_xlfn.RANK.EQ(C29,$C$29:$C$36,0),$G$35:$J$36,2,1)</f>
        <v>500000</v>
      </c>
    </row>
    <row r="30" spans="1:10" x14ac:dyDescent="0.45">
      <c r="A30" s="5" t="s">
        <v>69</v>
      </c>
      <c r="B30" s="5" t="s">
        <v>70</v>
      </c>
      <c r="C30" s="5">
        <v>174</v>
      </c>
      <c r="D30" s="7">
        <f t="shared" ref="D30:D36" si="3">HLOOKUP(_xlfn.RANK.EQ(C30,$C$29:$C$36,0),$G$35:$J$36,2,1)</f>
        <v>1000000</v>
      </c>
    </row>
    <row r="31" spans="1:10" x14ac:dyDescent="0.45">
      <c r="A31" s="5" t="s">
        <v>71</v>
      </c>
      <c r="B31" s="5" t="s">
        <v>68</v>
      </c>
      <c r="C31" s="5">
        <v>120</v>
      </c>
      <c r="D31" s="7">
        <f t="shared" si="3"/>
        <v>100000</v>
      </c>
    </row>
    <row r="32" spans="1:10" x14ac:dyDescent="0.45">
      <c r="A32" s="5" t="s">
        <v>72</v>
      </c>
      <c r="B32" s="5" t="s">
        <v>73</v>
      </c>
      <c r="C32" s="5">
        <v>97</v>
      </c>
      <c r="D32" s="7">
        <f t="shared" si="3"/>
        <v>100000</v>
      </c>
    </row>
    <row r="33" spans="1:10" x14ac:dyDescent="0.45">
      <c r="A33" s="5" t="s">
        <v>74</v>
      </c>
      <c r="B33" s="5" t="s">
        <v>68</v>
      </c>
      <c r="C33" s="5">
        <v>84</v>
      </c>
      <c r="D33" s="7">
        <f t="shared" si="3"/>
        <v>100000</v>
      </c>
    </row>
    <row r="34" spans="1:10" x14ac:dyDescent="0.45">
      <c r="A34" s="5" t="s">
        <v>75</v>
      </c>
      <c r="B34" s="5" t="s">
        <v>70</v>
      </c>
      <c r="C34" s="5">
        <v>126</v>
      </c>
      <c r="D34" s="7">
        <f t="shared" si="3"/>
        <v>300000</v>
      </c>
      <c r="F34" t="s">
        <v>76</v>
      </c>
    </row>
    <row r="35" spans="1:10" x14ac:dyDescent="0.45">
      <c r="A35" s="5" t="s">
        <v>77</v>
      </c>
      <c r="B35" s="5" t="s">
        <v>70</v>
      </c>
      <c r="C35" s="5">
        <v>57</v>
      </c>
      <c r="D35" s="7">
        <f t="shared" si="3"/>
        <v>100000</v>
      </c>
      <c r="F35" s="5" t="s">
        <v>78</v>
      </c>
      <c r="G35" s="5">
        <v>1</v>
      </c>
      <c r="H35" s="5">
        <v>2</v>
      </c>
      <c r="I35" s="5">
        <v>3</v>
      </c>
      <c r="J35" s="5">
        <v>4</v>
      </c>
    </row>
    <row r="36" spans="1:10" x14ac:dyDescent="0.45">
      <c r="A36" s="5" t="s">
        <v>79</v>
      </c>
      <c r="B36" s="5" t="s">
        <v>73</v>
      </c>
      <c r="C36" s="5">
        <v>118</v>
      </c>
      <c r="D36" s="7">
        <f t="shared" si="3"/>
        <v>100000</v>
      </c>
      <c r="F36" s="5" t="s">
        <v>80</v>
      </c>
      <c r="G36" s="7">
        <v>1000000</v>
      </c>
      <c r="H36" s="7">
        <v>500000</v>
      </c>
      <c r="I36" s="7">
        <v>300000</v>
      </c>
      <c r="J36" s="7">
        <v>100000</v>
      </c>
    </row>
  </sheetData>
  <mergeCells count="2">
    <mergeCell ref="F12:J12"/>
    <mergeCell ref="G25:I25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F19"/>
  <sheetViews>
    <sheetView workbookViewId="0">
      <selection activeCell="D8" sqref="A4:F19"/>
    </sheetView>
  </sheetViews>
  <sheetFormatPr defaultRowHeight="17" x14ac:dyDescent="0.45"/>
  <cols>
    <col min="6" max="6" width="10.58203125" bestFit="1" customWidth="1"/>
  </cols>
  <sheetData>
    <row r="1" spans="1:6" ht="21" x14ac:dyDescent="0.45">
      <c r="A1" s="12" t="s">
        <v>113</v>
      </c>
      <c r="B1" s="12"/>
      <c r="C1" s="12"/>
      <c r="D1" s="12"/>
      <c r="E1" s="12"/>
      <c r="F1" s="12"/>
    </row>
    <row r="3" spans="1:6" x14ac:dyDescent="0.45">
      <c r="A3" s="5" t="s">
        <v>114</v>
      </c>
      <c r="B3" s="5" t="s">
        <v>115</v>
      </c>
      <c r="C3" s="5" t="s">
        <v>116</v>
      </c>
      <c r="D3" s="5" t="s">
        <v>49</v>
      </c>
      <c r="E3" s="5" t="s">
        <v>117</v>
      </c>
      <c r="F3" s="5" t="s">
        <v>118</v>
      </c>
    </row>
    <row r="4" spans="1:6" x14ac:dyDescent="0.45">
      <c r="A4" s="5" t="s">
        <v>121</v>
      </c>
      <c r="B4" s="5">
        <v>90</v>
      </c>
      <c r="C4" s="7">
        <v>35000</v>
      </c>
      <c r="D4" s="8">
        <v>92</v>
      </c>
      <c r="E4" s="5">
        <v>108</v>
      </c>
      <c r="F4" s="7">
        <f>C4*D4</f>
        <v>3220000</v>
      </c>
    </row>
    <row r="5" spans="1:6" x14ac:dyDescent="0.45">
      <c r="A5" s="5" t="s">
        <v>121</v>
      </c>
      <c r="B5" s="5">
        <v>105</v>
      </c>
      <c r="C5" s="7">
        <v>35000</v>
      </c>
      <c r="D5" s="8">
        <v>111</v>
      </c>
      <c r="E5" s="5">
        <v>89</v>
      </c>
      <c r="F5" s="7">
        <f>C5*D5</f>
        <v>3885000</v>
      </c>
    </row>
    <row r="6" spans="1:6" x14ac:dyDescent="0.45">
      <c r="A6" s="5" t="s">
        <v>121</v>
      </c>
      <c r="B6" s="5">
        <v>95</v>
      </c>
      <c r="C6" s="7">
        <v>35000</v>
      </c>
      <c r="D6" s="5">
        <v>75</v>
      </c>
      <c r="E6" s="5">
        <v>125</v>
      </c>
      <c r="F6" s="7">
        <f>C6*D6</f>
        <v>2625000</v>
      </c>
    </row>
    <row r="7" spans="1:6" x14ac:dyDescent="0.45">
      <c r="A7" s="5" t="s">
        <v>121</v>
      </c>
      <c r="B7" s="5">
        <v>100</v>
      </c>
      <c r="C7" s="7">
        <v>35000</v>
      </c>
      <c r="D7" s="5">
        <v>85</v>
      </c>
      <c r="E7" s="5">
        <v>115</v>
      </c>
      <c r="F7" s="7">
        <f>C7*D7</f>
        <v>2975000</v>
      </c>
    </row>
    <row r="8" spans="1:6" x14ac:dyDescent="0.45">
      <c r="A8" s="5" t="s">
        <v>120</v>
      </c>
      <c r="B8" s="5">
        <v>100</v>
      </c>
      <c r="C8" s="7">
        <v>36000</v>
      </c>
      <c r="D8" s="8">
        <v>79</v>
      </c>
      <c r="E8" s="5">
        <v>121</v>
      </c>
      <c r="F8" s="7">
        <f>C8*D8</f>
        <v>2844000</v>
      </c>
    </row>
    <row r="9" spans="1:6" x14ac:dyDescent="0.45">
      <c r="A9" s="5" t="s">
        <v>120</v>
      </c>
      <c r="B9" s="5">
        <v>105</v>
      </c>
      <c r="C9" s="7">
        <v>36000</v>
      </c>
      <c r="D9" s="8">
        <v>84</v>
      </c>
      <c r="E9" s="5">
        <v>116</v>
      </c>
      <c r="F9" s="7">
        <f>C9*D9</f>
        <v>3024000</v>
      </c>
    </row>
    <row r="10" spans="1:6" x14ac:dyDescent="0.45">
      <c r="A10" s="5" t="s">
        <v>120</v>
      </c>
      <c r="B10" s="5">
        <v>90</v>
      </c>
      <c r="C10" s="7">
        <v>36000</v>
      </c>
      <c r="D10" s="5">
        <v>57</v>
      </c>
      <c r="E10" s="5">
        <v>143</v>
      </c>
      <c r="F10" s="7">
        <f>C10*D10</f>
        <v>2052000</v>
      </c>
    </row>
    <row r="11" spans="1:6" x14ac:dyDescent="0.45">
      <c r="A11" s="5" t="s">
        <v>120</v>
      </c>
      <c r="B11" s="5">
        <v>95</v>
      </c>
      <c r="C11" s="7">
        <v>36000</v>
      </c>
      <c r="D11" s="5">
        <v>68</v>
      </c>
      <c r="E11" s="5">
        <v>132</v>
      </c>
      <c r="F11" s="7">
        <f>C11*D11</f>
        <v>2448000</v>
      </c>
    </row>
    <row r="12" spans="1:6" x14ac:dyDescent="0.45">
      <c r="A12" s="5" t="s">
        <v>119</v>
      </c>
      <c r="B12" s="5">
        <v>95</v>
      </c>
      <c r="C12" s="7">
        <v>42000</v>
      </c>
      <c r="D12" s="8">
        <v>94</v>
      </c>
      <c r="E12" s="5">
        <v>106</v>
      </c>
      <c r="F12" s="7">
        <f>C12*D12</f>
        <v>3948000</v>
      </c>
    </row>
    <row r="13" spans="1:6" x14ac:dyDescent="0.45">
      <c r="A13" s="5" t="s">
        <v>119</v>
      </c>
      <c r="B13" s="5">
        <v>90</v>
      </c>
      <c r="C13" s="7">
        <v>42000</v>
      </c>
      <c r="D13" s="8">
        <v>102</v>
      </c>
      <c r="E13" s="5">
        <v>98</v>
      </c>
      <c r="F13" s="7">
        <f>C13*D13</f>
        <v>4284000</v>
      </c>
    </row>
    <row r="14" spans="1:6" x14ac:dyDescent="0.45">
      <c r="A14" s="5" t="s">
        <v>119</v>
      </c>
      <c r="B14" s="5">
        <v>105</v>
      </c>
      <c r="C14" s="7">
        <v>42000</v>
      </c>
      <c r="D14" s="5">
        <v>47</v>
      </c>
      <c r="E14" s="5">
        <v>153</v>
      </c>
      <c r="F14" s="7">
        <f>C14*D14</f>
        <v>1974000</v>
      </c>
    </row>
    <row r="15" spans="1:6" x14ac:dyDescent="0.45">
      <c r="A15" s="5" t="s">
        <v>119</v>
      </c>
      <c r="B15" s="5">
        <v>100</v>
      </c>
      <c r="C15" s="7">
        <v>42000</v>
      </c>
      <c r="D15" s="5">
        <v>68</v>
      </c>
      <c r="E15" s="5">
        <v>132</v>
      </c>
      <c r="F15" s="7">
        <f>C15*D15</f>
        <v>2856000</v>
      </c>
    </row>
    <row r="16" spans="1:6" x14ac:dyDescent="0.45">
      <c r="A16" s="5" t="s">
        <v>122</v>
      </c>
      <c r="B16" s="5">
        <v>100</v>
      </c>
      <c r="C16" s="7">
        <v>37500</v>
      </c>
      <c r="D16" s="8">
        <v>118</v>
      </c>
      <c r="E16" s="5">
        <v>82</v>
      </c>
      <c r="F16" s="7">
        <f>C16*D16</f>
        <v>4425000</v>
      </c>
    </row>
    <row r="17" spans="1:6" x14ac:dyDescent="0.45">
      <c r="A17" s="5" t="s">
        <v>122</v>
      </c>
      <c r="B17" s="5">
        <v>90</v>
      </c>
      <c r="C17" s="7">
        <v>37500</v>
      </c>
      <c r="D17" s="8">
        <v>120</v>
      </c>
      <c r="E17" s="5">
        <v>80</v>
      </c>
      <c r="F17" s="7">
        <f>C17*D17</f>
        <v>4500000</v>
      </c>
    </row>
    <row r="18" spans="1:6" x14ac:dyDescent="0.45">
      <c r="A18" s="5" t="s">
        <v>122</v>
      </c>
      <c r="B18" s="5">
        <v>105</v>
      </c>
      <c r="C18" s="7">
        <v>37500</v>
      </c>
      <c r="D18" s="5">
        <v>95</v>
      </c>
      <c r="E18" s="5">
        <v>105</v>
      </c>
      <c r="F18" s="7">
        <f>C18*D18</f>
        <v>3562500</v>
      </c>
    </row>
    <row r="19" spans="1:6" x14ac:dyDescent="0.45">
      <c r="A19" s="5" t="s">
        <v>122</v>
      </c>
      <c r="B19" s="5">
        <v>95</v>
      </c>
      <c r="C19" s="7">
        <v>37500</v>
      </c>
      <c r="D19" s="5">
        <v>99</v>
      </c>
      <c r="E19" s="5">
        <v>101</v>
      </c>
      <c r="F19" s="7">
        <f>C19*D19</f>
        <v>3712500</v>
      </c>
    </row>
  </sheetData>
  <sortState xmlns:xlrd2="http://schemas.microsoft.com/office/spreadsheetml/2017/richdata2" ref="A4:F19">
    <sortCondition ref="A4:A19" customList="라운드티,카라티,니트티,반팔티"/>
    <sortCondition sortBy="cellColor" ref="D4:D19" dxfId="4"/>
  </sortState>
  <mergeCells count="1">
    <mergeCell ref="A1:F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H25"/>
  <sheetViews>
    <sheetView topLeftCell="A12" workbookViewId="0">
      <selection activeCell="B22" sqref="B22:E25"/>
    </sheetView>
  </sheetViews>
  <sheetFormatPr defaultRowHeight="17" x14ac:dyDescent="0.45"/>
  <cols>
    <col min="1" max="1" width="12.5" bestFit="1" customWidth="1"/>
    <col min="2" max="6" width="11.5" bestFit="1" customWidth="1"/>
    <col min="7" max="7" width="9.08203125" bestFit="1" customWidth="1"/>
    <col min="8" max="8" width="10.58203125" bestFit="1" customWidth="1"/>
  </cols>
  <sheetData>
    <row r="1" spans="1:8" ht="21" x14ac:dyDescent="0.45">
      <c r="A1" s="12" t="s">
        <v>123</v>
      </c>
      <c r="B1" s="12"/>
      <c r="C1" s="12"/>
      <c r="D1" s="12"/>
      <c r="E1" s="12"/>
      <c r="F1" s="12"/>
      <c r="G1" s="12"/>
      <c r="H1" s="12"/>
    </row>
    <row r="3" spans="1:8" x14ac:dyDescent="0.45">
      <c r="A3" s="5" t="s">
        <v>47</v>
      </c>
      <c r="B3" s="5" t="s">
        <v>42</v>
      </c>
      <c r="C3" s="5" t="s">
        <v>48</v>
      </c>
      <c r="D3" s="5" t="s">
        <v>124</v>
      </c>
      <c r="E3" s="5" t="s">
        <v>125</v>
      </c>
      <c r="F3" s="5" t="s">
        <v>126</v>
      </c>
      <c r="G3" s="5" t="s">
        <v>99</v>
      </c>
      <c r="H3" s="5" t="s">
        <v>127</v>
      </c>
    </row>
    <row r="4" spans="1:8" x14ac:dyDescent="0.45">
      <c r="A4" s="5" t="s">
        <v>128</v>
      </c>
      <c r="B4" s="5" t="s">
        <v>129</v>
      </c>
      <c r="C4" s="5" t="s">
        <v>130</v>
      </c>
      <c r="D4" s="5">
        <v>3</v>
      </c>
      <c r="E4" s="7">
        <v>3200000</v>
      </c>
      <c r="F4" s="7">
        <v>1100000</v>
      </c>
      <c r="G4" s="7">
        <f t="shared" ref="G4:G15" si="0">(E4+F4)*13%</f>
        <v>559000</v>
      </c>
      <c r="H4" s="7">
        <f t="shared" ref="H4:H15" si="1">E4+F4-G4</f>
        <v>3741000</v>
      </c>
    </row>
    <row r="5" spans="1:8" x14ac:dyDescent="0.45">
      <c r="A5" s="5" t="s">
        <v>128</v>
      </c>
      <c r="B5" s="5" t="s">
        <v>131</v>
      </c>
      <c r="C5" s="5" t="s">
        <v>51</v>
      </c>
      <c r="D5" s="5">
        <v>2</v>
      </c>
      <c r="E5" s="7">
        <v>2600000</v>
      </c>
      <c r="F5" s="7">
        <v>900000</v>
      </c>
      <c r="G5" s="7">
        <f t="shared" si="0"/>
        <v>455000</v>
      </c>
      <c r="H5" s="7">
        <f t="shared" si="1"/>
        <v>3045000</v>
      </c>
    </row>
    <row r="6" spans="1:8" x14ac:dyDescent="0.45">
      <c r="A6" s="5" t="s">
        <v>128</v>
      </c>
      <c r="B6" s="5" t="s">
        <v>132</v>
      </c>
      <c r="C6" s="5" t="s">
        <v>54</v>
      </c>
      <c r="D6" s="5">
        <v>3</v>
      </c>
      <c r="E6" s="7">
        <v>2200000</v>
      </c>
      <c r="F6" s="7">
        <v>800000</v>
      </c>
      <c r="G6" s="7">
        <f t="shared" si="0"/>
        <v>390000</v>
      </c>
      <c r="H6" s="7">
        <f t="shared" si="1"/>
        <v>2610000</v>
      </c>
    </row>
    <row r="7" spans="1:8" x14ac:dyDescent="0.45">
      <c r="A7" s="5" t="s">
        <v>128</v>
      </c>
      <c r="B7" s="5" t="s">
        <v>133</v>
      </c>
      <c r="C7" s="5" t="s">
        <v>59</v>
      </c>
      <c r="D7" s="5">
        <v>2</v>
      </c>
      <c r="E7" s="7">
        <v>1700000</v>
      </c>
      <c r="F7" s="7">
        <v>700000</v>
      </c>
      <c r="G7" s="7">
        <f t="shared" si="0"/>
        <v>312000</v>
      </c>
      <c r="H7" s="7">
        <f t="shared" si="1"/>
        <v>2088000</v>
      </c>
    </row>
    <row r="8" spans="1:8" x14ac:dyDescent="0.45">
      <c r="A8" s="5" t="s">
        <v>134</v>
      </c>
      <c r="B8" s="5" t="s">
        <v>135</v>
      </c>
      <c r="C8" s="5" t="s">
        <v>130</v>
      </c>
      <c r="D8" s="5">
        <v>5</v>
      </c>
      <c r="E8" s="7">
        <v>3500000</v>
      </c>
      <c r="F8" s="7">
        <v>1200000</v>
      </c>
      <c r="G8" s="7">
        <f t="shared" si="0"/>
        <v>611000</v>
      </c>
      <c r="H8" s="7">
        <f t="shared" si="1"/>
        <v>4089000</v>
      </c>
    </row>
    <row r="9" spans="1:8" x14ac:dyDescent="0.45">
      <c r="A9" s="5" t="s">
        <v>134</v>
      </c>
      <c r="B9" s="5" t="s">
        <v>136</v>
      </c>
      <c r="C9" s="5" t="s">
        <v>51</v>
      </c>
      <c r="D9" s="5">
        <v>2</v>
      </c>
      <c r="E9" s="7">
        <v>2600000</v>
      </c>
      <c r="F9" s="7">
        <v>1000000</v>
      </c>
      <c r="G9" s="7">
        <f t="shared" si="0"/>
        <v>468000</v>
      </c>
      <c r="H9" s="7">
        <f t="shared" si="1"/>
        <v>3132000</v>
      </c>
    </row>
    <row r="10" spans="1:8" x14ac:dyDescent="0.45">
      <c r="A10" s="5" t="s">
        <v>134</v>
      </c>
      <c r="B10" s="5" t="s">
        <v>137</v>
      </c>
      <c r="C10" s="5" t="s">
        <v>51</v>
      </c>
      <c r="D10" s="5">
        <v>4</v>
      </c>
      <c r="E10" s="7">
        <v>2700000</v>
      </c>
      <c r="F10" s="7">
        <v>750000</v>
      </c>
      <c r="G10" s="7">
        <f t="shared" si="0"/>
        <v>448500</v>
      </c>
      <c r="H10" s="7">
        <f t="shared" si="1"/>
        <v>3001500</v>
      </c>
    </row>
    <row r="11" spans="1:8" x14ac:dyDescent="0.45">
      <c r="A11" s="5" t="s">
        <v>134</v>
      </c>
      <c r="B11" s="5" t="s">
        <v>138</v>
      </c>
      <c r="C11" s="5" t="s">
        <v>54</v>
      </c>
      <c r="D11" s="5">
        <v>2</v>
      </c>
      <c r="E11" s="7">
        <v>2100000</v>
      </c>
      <c r="F11" s="7">
        <v>600000</v>
      </c>
      <c r="G11" s="7">
        <f t="shared" si="0"/>
        <v>351000</v>
      </c>
      <c r="H11" s="7">
        <f t="shared" si="1"/>
        <v>2349000</v>
      </c>
    </row>
    <row r="12" spans="1:8" x14ac:dyDescent="0.45">
      <c r="A12" s="5" t="s">
        <v>139</v>
      </c>
      <c r="B12" s="5" t="s">
        <v>140</v>
      </c>
      <c r="C12" s="5" t="s">
        <v>51</v>
      </c>
      <c r="D12" s="5">
        <v>1</v>
      </c>
      <c r="E12" s="7">
        <v>2500000</v>
      </c>
      <c r="F12" s="7">
        <v>800000</v>
      </c>
      <c r="G12" s="7">
        <f t="shared" si="0"/>
        <v>429000</v>
      </c>
      <c r="H12" s="7">
        <f t="shared" si="1"/>
        <v>2871000</v>
      </c>
    </row>
    <row r="13" spans="1:8" x14ac:dyDescent="0.45">
      <c r="A13" s="5" t="s">
        <v>139</v>
      </c>
      <c r="B13" s="5" t="s">
        <v>141</v>
      </c>
      <c r="C13" s="5" t="s">
        <v>54</v>
      </c>
      <c r="D13" s="5">
        <v>2</v>
      </c>
      <c r="E13" s="7">
        <v>2100000</v>
      </c>
      <c r="F13" s="7">
        <v>550000</v>
      </c>
      <c r="G13" s="7">
        <f t="shared" si="0"/>
        <v>344500</v>
      </c>
      <c r="H13" s="7">
        <f t="shared" si="1"/>
        <v>2305500</v>
      </c>
    </row>
    <row r="14" spans="1:8" x14ac:dyDescent="0.45">
      <c r="A14" s="5" t="s">
        <v>139</v>
      </c>
      <c r="B14" s="5" t="s">
        <v>142</v>
      </c>
      <c r="C14" s="5" t="s">
        <v>59</v>
      </c>
      <c r="D14" s="5">
        <v>3</v>
      </c>
      <c r="E14" s="7">
        <v>1800000</v>
      </c>
      <c r="F14" s="7">
        <v>400000</v>
      </c>
      <c r="G14" s="7">
        <f t="shared" si="0"/>
        <v>286000</v>
      </c>
      <c r="H14" s="7">
        <f t="shared" si="1"/>
        <v>1914000</v>
      </c>
    </row>
    <row r="15" spans="1:8" x14ac:dyDescent="0.45">
      <c r="A15" s="5" t="s">
        <v>139</v>
      </c>
      <c r="B15" s="5" t="s">
        <v>143</v>
      </c>
      <c r="C15" s="5" t="s">
        <v>59</v>
      </c>
      <c r="D15" s="5">
        <v>2</v>
      </c>
      <c r="E15" s="7">
        <v>1700000</v>
      </c>
      <c r="F15" s="7">
        <v>500000</v>
      </c>
      <c r="G15" s="7">
        <f t="shared" si="0"/>
        <v>286000</v>
      </c>
      <c r="H15" s="7">
        <f t="shared" si="1"/>
        <v>1914000</v>
      </c>
    </row>
    <row r="18" spans="1:5" x14ac:dyDescent="0.45">
      <c r="A18" s="31" t="s">
        <v>42</v>
      </c>
      <c r="B18" t="s">
        <v>209</v>
      </c>
    </row>
    <row r="20" spans="1:5" x14ac:dyDescent="0.45">
      <c r="A20" s="31" t="s">
        <v>213</v>
      </c>
      <c r="B20" s="31" t="s">
        <v>212</v>
      </c>
    </row>
    <row r="21" spans="1:5" x14ac:dyDescent="0.45">
      <c r="A21" s="31" t="s">
        <v>210</v>
      </c>
      <c r="B21" t="s">
        <v>51</v>
      </c>
      <c r="C21" t="s">
        <v>54</v>
      </c>
      <c r="D21" t="s">
        <v>130</v>
      </c>
      <c r="E21" t="s">
        <v>59</v>
      </c>
    </row>
    <row r="22" spans="1:5" x14ac:dyDescent="0.45">
      <c r="A22" s="32" t="s">
        <v>128</v>
      </c>
      <c r="B22" s="33">
        <v>3045000</v>
      </c>
      <c r="C22" s="33">
        <v>2610000</v>
      </c>
      <c r="D22" s="33">
        <v>3741000</v>
      </c>
      <c r="E22" s="33">
        <v>2088000</v>
      </c>
    </row>
    <row r="23" spans="1:5" x14ac:dyDescent="0.45">
      <c r="A23" s="32" t="s">
        <v>139</v>
      </c>
      <c r="B23" s="33">
        <v>2871000</v>
      </c>
      <c r="C23" s="33">
        <v>2305500</v>
      </c>
      <c r="D23" s="33"/>
      <c r="E23" s="33">
        <v>1914000</v>
      </c>
    </row>
    <row r="24" spans="1:5" x14ac:dyDescent="0.45">
      <c r="A24" s="32" t="s">
        <v>134</v>
      </c>
      <c r="B24" s="33">
        <v>3066750</v>
      </c>
      <c r="C24" s="33">
        <v>2349000</v>
      </c>
      <c r="D24" s="33">
        <v>4089000</v>
      </c>
      <c r="E24" s="33"/>
    </row>
    <row r="25" spans="1:5" x14ac:dyDescent="0.45">
      <c r="A25" s="32" t="s">
        <v>211</v>
      </c>
      <c r="B25" s="33">
        <v>3012375</v>
      </c>
      <c r="C25" s="33">
        <v>2421500</v>
      </c>
      <c r="D25" s="33">
        <v>3915000</v>
      </c>
      <c r="E25" s="33">
        <v>1972000</v>
      </c>
    </row>
  </sheetData>
  <mergeCells count="1">
    <mergeCell ref="A1:H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F14"/>
  <sheetViews>
    <sheetView workbookViewId="0">
      <selection activeCell="K8" sqref="K8"/>
    </sheetView>
  </sheetViews>
  <sheetFormatPr defaultRowHeight="17" x14ac:dyDescent="0.45"/>
  <cols>
    <col min="7" max="7" width="5.58203125" customWidth="1"/>
  </cols>
  <sheetData>
    <row r="1" spans="1:6" ht="21" x14ac:dyDescent="0.45">
      <c r="A1" s="12" t="s">
        <v>144</v>
      </c>
      <c r="B1" s="12"/>
      <c r="C1" s="12"/>
      <c r="D1" s="12"/>
      <c r="E1" s="12"/>
      <c r="F1" s="12"/>
    </row>
    <row r="3" spans="1:6" x14ac:dyDescent="0.45">
      <c r="A3" s="34" t="s">
        <v>145</v>
      </c>
      <c r="B3" s="34" t="s">
        <v>146</v>
      </c>
      <c r="C3" s="34" t="s">
        <v>147</v>
      </c>
      <c r="D3" s="34" t="s">
        <v>148</v>
      </c>
      <c r="E3" s="34" t="s">
        <v>149</v>
      </c>
      <c r="F3" s="34" t="s">
        <v>150</v>
      </c>
    </row>
    <row r="4" spans="1:6" x14ac:dyDescent="0.45">
      <c r="A4" s="5" t="s">
        <v>151</v>
      </c>
      <c r="B4" s="5">
        <v>82</v>
      </c>
      <c r="C4" s="5">
        <v>60</v>
      </c>
      <c r="D4" s="5">
        <v>81</v>
      </c>
      <c r="E4" s="5">
        <v>78</v>
      </c>
      <c r="F4" s="5">
        <v>91</v>
      </c>
    </row>
    <row r="5" spans="1:6" x14ac:dyDescent="0.45">
      <c r="A5" s="5" t="s">
        <v>152</v>
      </c>
      <c r="B5" s="5">
        <v>79</v>
      </c>
      <c r="C5" s="5">
        <v>51</v>
      </c>
      <c r="D5" s="5">
        <v>87</v>
      </c>
      <c r="E5" s="5">
        <v>92</v>
      </c>
      <c r="F5" s="5">
        <v>57</v>
      </c>
    </row>
    <row r="6" spans="1:6" x14ac:dyDescent="0.45">
      <c r="A6" s="5" t="s">
        <v>153</v>
      </c>
      <c r="B6" s="5">
        <v>91</v>
      </c>
      <c r="C6" s="5">
        <v>84</v>
      </c>
      <c r="D6" s="5">
        <v>92</v>
      </c>
      <c r="E6" s="5">
        <v>86</v>
      </c>
      <c r="F6" s="5">
        <v>86</v>
      </c>
    </row>
    <row r="7" spans="1:6" x14ac:dyDescent="0.45">
      <c r="A7" s="5" t="s">
        <v>154</v>
      </c>
      <c r="B7" s="5">
        <v>88</v>
      </c>
      <c r="C7" s="5">
        <v>72</v>
      </c>
      <c r="D7" s="5">
        <v>84</v>
      </c>
      <c r="E7" s="5">
        <v>47</v>
      </c>
      <c r="F7" s="5">
        <v>79</v>
      </c>
    </row>
    <row r="8" spans="1:6" x14ac:dyDescent="0.45">
      <c r="A8" s="5" t="s">
        <v>155</v>
      </c>
      <c r="B8" s="5">
        <v>57</v>
      </c>
      <c r="C8" s="5">
        <v>91</v>
      </c>
      <c r="D8" s="5">
        <v>72</v>
      </c>
      <c r="E8" s="5">
        <v>85</v>
      </c>
      <c r="F8" s="5">
        <v>92</v>
      </c>
    </row>
    <row r="9" spans="1:6" x14ac:dyDescent="0.45">
      <c r="A9" s="5" t="s">
        <v>156</v>
      </c>
      <c r="B9" s="5">
        <v>95</v>
      </c>
      <c r="C9" s="5">
        <v>58</v>
      </c>
      <c r="D9" s="5">
        <v>638</v>
      </c>
      <c r="E9" s="5">
        <v>91</v>
      </c>
      <c r="F9" s="5">
        <v>55</v>
      </c>
    </row>
    <row r="10" spans="1:6" x14ac:dyDescent="0.45">
      <c r="A10" s="5" t="s">
        <v>157</v>
      </c>
      <c r="B10" s="5">
        <v>84</v>
      </c>
      <c r="C10" s="5">
        <v>61</v>
      </c>
      <c r="D10" s="5">
        <v>58</v>
      </c>
      <c r="E10" s="5">
        <v>86</v>
      </c>
      <c r="F10" s="5">
        <v>88</v>
      </c>
    </row>
    <row r="11" spans="1:6" x14ac:dyDescent="0.45">
      <c r="A11" s="5" t="s">
        <v>158</v>
      </c>
      <c r="B11" s="5">
        <v>76</v>
      </c>
      <c r="C11" s="5">
        <v>82</v>
      </c>
      <c r="D11" s="5">
        <v>92</v>
      </c>
      <c r="E11" s="5">
        <v>93</v>
      </c>
      <c r="F11" s="5">
        <v>79</v>
      </c>
    </row>
    <row r="12" spans="1:6" x14ac:dyDescent="0.45">
      <c r="A12" s="5" t="s">
        <v>159</v>
      </c>
      <c r="B12" s="5">
        <v>92</v>
      </c>
      <c r="C12" s="5">
        <v>92</v>
      </c>
      <c r="D12" s="5">
        <v>49</v>
      </c>
      <c r="E12" s="5">
        <v>87</v>
      </c>
      <c r="F12" s="5">
        <v>96</v>
      </c>
    </row>
    <row r="13" spans="1:6" x14ac:dyDescent="0.45">
      <c r="A13" s="5" t="s">
        <v>160</v>
      </c>
      <c r="B13" s="5">
        <v>82</v>
      </c>
      <c r="C13" s="5">
        <v>66</v>
      </c>
      <c r="D13" s="5">
        <v>82</v>
      </c>
      <c r="E13" s="5">
        <v>77</v>
      </c>
      <c r="F13" s="5">
        <v>83</v>
      </c>
    </row>
    <row r="14" spans="1:6" x14ac:dyDescent="0.45">
      <c r="A14" s="5" t="s">
        <v>16</v>
      </c>
      <c r="B14" s="5">
        <f>AVERAGE(B4:B13)</f>
        <v>82.6</v>
      </c>
      <c r="C14" s="5">
        <f t="shared" ref="C14:F14" si="0">AVERAGE(C4:C13)</f>
        <v>71.7</v>
      </c>
      <c r="D14" s="5">
        <f t="shared" si="0"/>
        <v>133.5</v>
      </c>
      <c r="E14" s="5">
        <f t="shared" si="0"/>
        <v>82.2</v>
      </c>
      <c r="F14" s="5">
        <f t="shared" si="0"/>
        <v>80.599999999999994</v>
      </c>
    </row>
  </sheetData>
  <mergeCells count="1">
    <mergeCell ref="A1:F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평균">
                <anchor moveWithCells="1" sizeWithCells="1">
                  <from>
                    <xdr:col>7</xdr:col>
                    <xdr:colOff>0</xdr:colOff>
                    <xdr:row>2</xdr:row>
                    <xdr:rowOff>0</xdr:rowOff>
                  </from>
                  <to>
                    <xdr:col>9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E8"/>
  <sheetViews>
    <sheetView topLeftCell="A9" workbookViewId="0">
      <selection activeCell="J15" sqref="J15"/>
    </sheetView>
  </sheetViews>
  <sheetFormatPr defaultRowHeight="17" x14ac:dyDescent="0.45"/>
  <sheetData>
    <row r="1" spans="1:5" ht="21" x14ac:dyDescent="0.45">
      <c r="A1" s="12" t="s">
        <v>161</v>
      </c>
      <c r="B1" s="12"/>
      <c r="C1" s="12"/>
      <c r="D1" s="12"/>
      <c r="E1" s="12"/>
    </row>
    <row r="3" spans="1:5" x14ac:dyDescent="0.45">
      <c r="A3" s="5" t="s">
        <v>162</v>
      </c>
      <c r="B3" s="5" t="s">
        <v>163</v>
      </c>
      <c r="C3" s="5" t="s">
        <v>164</v>
      </c>
      <c r="D3" s="5" t="s">
        <v>165</v>
      </c>
      <c r="E3" s="5" t="s">
        <v>166</v>
      </c>
    </row>
    <row r="4" spans="1:5" x14ac:dyDescent="0.45">
      <c r="A4" s="5" t="s">
        <v>167</v>
      </c>
      <c r="B4" s="7">
        <v>42000</v>
      </c>
      <c r="C4" s="7">
        <v>18000</v>
      </c>
      <c r="D4" s="7">
        <v>45000</v>
      </c>
      <c r="E4" s="7">
        <v>20000</v>
      </c>
    </row>
    <row r="5" spans="1:5" x14ac:dyDescent="0.45">
      <c r="A5" s="5" t="s">
        <v>168</v>
      </c>
      <c r="B5" s="7">
        <v>30000</v>
      </c>
      <c r="C5" s="7">
        <v>16000</v>
      </c>
      <c r="D5" s="7">
        <v>50000</v>
      </c>
      <c r="E5" s="7">
        <v>15000</v>
      </c>
    </row>
    <row r="6" spans="1:5" x14ac:dyDescent="0.45">
      <c r="A6" s="5" t="s">
        <v>169</v>
      </c>
      <c r="B6" s="7">
        <v>28000</v>
      </c>
      <c r="C6" s="7">
        <v>12000</v>
      </c>
      <c r="D6" s="7">
        <v>40000</v>
      </c>
      <c r="E6" s="7">
        <v>18000</v>
      </c>
    </row>
    <row r="7" spans="1:5" x14ac:dyDescent="0.45">
      <c r="A7" s="5" t="s">
        <v>170</v>
      </c>
      <c r="B7" s="7">
        <v>36000</v>
      </c>
      <c r="C7" s="7">
        <v>15000</v>
      </c>
      <c r="D7" s="7">
        <v>35000</v>
      </c>
      <c r="E7" s="7">
        <v>16000</v>
      </c>
    </row>
    <row r="8" spans="1:5" x14ac:dyDescent="0.45">
      <c r="A8" s="5" t="s">
        <v>171</v>
      </c>
      <c r="B8" s="7">
        <v>24000</v>
      </c>
      <c r="C8" s="7">
        <v>16000</v>
      </c>
      <c r="D8" s="7">
        <v>40000</v>
      </c>
      <c r="E8" s="7">
        <v>15000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김건우</cp:lastModifiedBy>
  <dcterms:created xsi:type="dcterms:W3CDTF">2023-04-27T08:01:32Z</dcterms:created>
  <dcterms:modified xsi:type="dcterms:W3CDTF">2025-01-09T13:02:03Z</dcterms:modified>
</cp:coreProperties>
</file>