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-30975" yWindow="1005" windowWidth="16965" windowHeight="18255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4" l="1"/>
  <c r="D29" i="4"/>
  <c r="D30" i="4"/>
  <c r="D31" i="4"/>
  <c r="D32" i="4"/>
  <c r="D33" i="4"/>
  <c r="D34" i="4"/>
  <c r="D35" i="4"/>
  <c r="D36" i="4"/>
  <c r="E17" i="4"/>
  <c r="E18" i="4"/>
  <c r="E19" i="4"/>
  <c r="E20" i="4"/>
  <c r="E21" i="4"/>
  <c r="E22" i="4"/>
  <c r="E23" i="4"/>
  <c r="E24" i="4"/>
  <c r="E25" i="4"/>
  <c r="E16" i="4"/>
  <c r="K12" i="4"/>
  <c r="D4" i="4"/>
  <c r="D5" i="4"/>
  <c r="D6" i="4"/>
  <c r="D7" i="4"/>
  <c r="D8" i="4"/>
  <c r="D9" i="4"/>
  <c r="D10" i="4"/>
  <c r="D11" i="4"/>
  <c r="D12" i="4"/>
  <c r="D3" i="4"/>
  <c r="C14" i="7"/>
  <c r="D14" i="7"/>
  <c r="E14" i="7"/>
  <c r="F14" i="7"/>
  <c r="B14" i="7"/>
  <c r="J17" i="4" l="1"/>
  <c r="J18" i="4"/>
  <c r="J19" i="4"/>
  <c r="J20" i="4"/>
  <c r="J21" i="4"/>
  <c r="J22" i="4"/>
  <c r="J23" i="4"/>
  <c r="J24" i="4"/>
  <c r="J16" i="4"/>
  <c r="G4" i="6"/>
  <c r="H4" i="6"/>
  <c r="G5" i="6"/>
  <c r="H5" i="6" s="1"/>
  <c r="G6" i="6"/>
  <c r="H6" i="6" s="1"/>
  <c r="G7" i="6"/>
  <c r="H7" i="6"/>
  <c r="G8" i="6"/>
  <c r="H8" i="6" s="1"/>
  <c r="G9" i="6"/>
  <c r="H9" i="6" s="1"/>
  <c r="G10" i="6"/>
  <c r="H10" i="6"/>
  <c r="G11" i="6"/>
  <c r="H11" i="6"/>
  <c r="G12" i="6"/>
  <c r="H12" i="6"/>
  <c r="G13" i="6"/>
  <c r="H13" i="6" s="1"/>
  <c r="G14" i="6"/>
  <c r="H14" i="6"/>
  <c r="G15" i="6"/>
  <c r="H15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>
  <authors>
    <author>master</author>
  </authors>
  <commentList>
    <comment ref="H13" authorId="0" shapeId="0">
      <text>
        <r>
          <rPr>
            <sz val="9"/>
            <color indexed="81"/>
            <rFont val="Tahoma"/>
            <family val="2"/>
          </rPr>
          <t>3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<sst xmlns="http://schemas.openxmlformats.org/spreadsheetml/2006/main" count="305" uniqueCount="214">
  <si>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</si>
  <si>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</si>
  <si>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</si>
  <si>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</si>
  <si>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</si>
  <si>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</si>
  <si>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</si>
  <si>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</si>
  <si>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</si>
  <si>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</si>
  <si>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</si>
  <si>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</si>
  <si>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</si>
  <si>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</si>
  <si>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</si>
  <si>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</si>
  <si>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</si>
  <si>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</si>
  <si>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</si>
  <si>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</si>
  <si>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</si>
  <si>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</si>
  <si>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</si>
  <si>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</si>
  <si>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</si>
  <si>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</si>
  <si>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</si>
  <si>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</si>
  <si>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</si>
  <si>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</si>
  <si>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</si>
  <si>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</si>
  <si>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</si>
  <si>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</si>
  <si>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</si>
  <si>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</si>
  <si>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</si>
  <si>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</si>
  <si>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</si>
  <si>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</si>
  <si>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</si>
  <si>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</si>
  <si>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</si>
  <si>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</si>
  <si>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</si>
  <si>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</si>
  <si>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</si>
  <si>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</si>
  <si>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</si>
  <si>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</si>
  <si>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</si>
  <si>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</si>
  <si>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</si>
  <si>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</si>
  <si>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</si>
  <si>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</si>
  <si>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</si>
  <si>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</si>
  <si>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</si>
  <si>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</si>
  <si>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</si>
  <si>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</si>
  <si>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</si>
  <si>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</si>
  <si>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</si>
  <si>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</si>
  <si>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</si>
  <si>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</si>
  <si>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</si>
  <si>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</si>
  <si>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</si>
  <si>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</si>
  <si>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</si>
  <si>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</si>
  <si>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</si>
  <si>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</si>
  <si>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</si>
  <si>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</si>
  <si>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</si>
  <si>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</si>
  <si>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</si>
  <si>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</si>
  <si>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</si>
  <si>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</si>
  <si>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</si>
  <si>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</si>
  <si>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</si>
  <si>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</si>
  <si>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</si>
  <si>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</si>
  <si>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</si>
  <si>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</si>
  <si>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</si>
  <si>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</si>
  <si>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</si>
  <si>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</si>
  <si>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</si>
  <si>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</si>
  <si>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</si>
  <si>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</si>
  <si>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</si>
  <si>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</si>
  <si>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</si>
  <si>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</si>
  <si>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</si>
  <si>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</si>
  <si>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</si>
  <si>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</si>
  <si>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</si>
  <si>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</si>
  <si>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</si>
  <si>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</si>
  <si>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</si>
  <si>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</si>
  <si>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</si>
  <si>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</si>
  <si>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</si>
  <si>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</si>
  <si>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</si>
  <si>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</si>
  <si>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</si>
  <si>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</si>
  <si>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</si>
  <si>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</si>
  <si>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</si>
  <si>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</si>
  <si>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</si>
  <si>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</si>
  <si>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</si>
  <si>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</si>
  <si>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</si>
  <si>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</si>
  <si>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</si>
  <si>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</si>
  <si>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</si>
  <si>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</si>
  <si>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</si>
  <si>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</si>
  <si>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</si>
  <si>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</si>
  <si>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</si>
  <si>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</si>
  <si>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</si>
  <si>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</si>
  <si>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</si>
  <si>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</si>
  <si>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</si>
  <si>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</si>
  <si>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</si>
  <si>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</si>
  <si>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</si>
  <si>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</si>
  <si>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</si>
  <si>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</si>
  <si>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</si>
  <si>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</si>
  <si>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</si>
  <si>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</si>
  <si>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</si>
  <si>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</si>
  <si>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</si>
  <si>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</si>
  <si>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</si>
  <si>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</si>
  <si>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</si>
  <si>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</si>
  <si>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</si>
  <si>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</si>
  <si>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</si>
  <si>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</si>
  <si>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</si>
  <si>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</si>
  <si>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</si>
  <si>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</si>
  <si>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</si>
  <si>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</si>
  <si>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</si>
  <si>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</si>
  <si>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</si>
  <si>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</si>
  <si>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</si>
  <si>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</si>
  <si>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</si>
  <si>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</si>
  <si>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</si>
  <si>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</si>
  <si>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</si>
  <si>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</si>
  <si>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</si>
  <si>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</si>
  <si>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</si>
  <si>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</si>
  <si>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</si>
  <si>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</si>
  <si>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</si>
  <si>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</si>
  <si>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</si>
  <si>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</si>
  <si>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</si>
  <si>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</si>
  <si>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</si>
  <si>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</si>
  <si>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</si>
  <si>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</si>
  <si>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</si>
  <si>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</si>
  <si>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</si>
  <si>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</si>
  <si>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</si>
  <si>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(모두)</t>
  </si>
  <si>
    <t>행 레이블</t>
  </si>
  <si>
    <t>총합계</t>
  </si>
  <si>
    <t>열 레이블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</si>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</sst>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E60-4490-8EFD-7D23AF9DA0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빗면 1"/>
        <xdr:cNvSpPr/>
      </xdr:nvSpPr>
      <xdr:spPr>
        <a:xfrm>
          <a:off x="45434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4FC4A65-3D22-AEC0-9C6D-8CE879D24E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ster" refreshedDate="45625.386721180555" createdVersion="6" refreshedVersion="6" minRefreshableVersion="3" recordCount="12">
  <cacheSource type="worksheet">
    <worksheetSource ref="A3:H15" sheet="분석작업-2"/>
  </cacheSource>
  <cacheFields count="8">
    <cacheField name="부서명" numFmtId="0">
      <sharedItems count="3">
        <s v="경리부"/>
        <s v="영업부"/>
        <s v="생산부"/>
      </sharedItems>
    </cacheField>
    <cacheField name="사원명" numFmtId="0">
      <sharedItems count="12">
        <s v="최영자"/>
        <s v="김영수"/>
        <s v="강현진"/>
        <s v="유민재"/>
        <s v="이준영"/>
        <s v="허영국"/>
        <s v="김치실"/>
        <s v="박정희"/>
        <s v="정현수"/>
        <s v="이재민"/>
        <s v="한유진"/>
        <s v="장성실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3"/>
    <n v="3200000"/>
    <n v="1100000"/>
    <n v="559000"/>
    <n v="3741000"/>
  </r>
  <r>
    <x v="0"/>
    <x v="1"/>
    <x v="1"/>
    <n v="2"/>
    <n v="2600000"/>
    <n v="900000"/>
    <n v="455000"/>
    <n v="3045000"/>
  </r>
  <r>
    <x v="0"/>
    <x v="2"/>
    <x v="2"/>
    <n v="3"/>
    <n v="2200000"/>
    <n v="800000"/>
    <n v="390000"/>
    <n v="2610000"/>
  </r>
  <r>
    <x v="0"/>
    <x v="3"/>
    <x v="3"/>
    <n v="2"/>
    <n v="1700000"/>
    <n v="700000"/>
    <n v="312000"/>
    <n v="2088000"/>
  </r>
  <r>
    <x v="1"/>
    <x v="4"/>
    <x v="0"/>
    <n v="5"/>
    <n v="3500000"/>
    <n v="1200000"/>
    <n v="611000"/>
    <n v="4089000"/>
  </r>
  <r>
    <x v="1"/>
    <x v="5"/>
    <x v="1"/>
    <n v="2"/>
    <n v="2600000"/>
    <n v="1000000"/>
    <n v="468000"/>
    <n v="3132000"/>
  </r>
  <r>
    <x v="1"/>
    <x v="6"/>
    <x v="1"/>
    <n v="4"/>
    <n v="2700000"/>
    <n v="750000"/>
    <n v="448500"/>
    <n v="3001500"/>
  </r>
  <r>
    <x v="1"/>
    <x v="7"/>
    <x v="2"/>
    <n v="2"/>
    <n v="2100000"/>
    <n v="600000"/>
    <n v="351000"/>
    <n v="2349000"/>
  </r>
  <r>
    <x v="2"/>
    <x v="8"/>
    <x v="1"/>
    <n v="1"/>
    <n v="2500000"/>
    <n v="800000"/>
    <n v="429000"/>
    <n v="2871000"/>
  </r>
  <r>
    <x v="2"/>
    <x v="9"/>
    <x v="2"/>
    <n v="2"/>
    <n v="2100000"/>
    <n v="550000"/>
    <n v="344500"/>
    <n v="2305500"/>
  </r>
  <r>
    <x v="2"/>
    <x v="10"/>
    <x v="3"/>
    <n v="3"/>
    <n v="1800000"/>
    <n v="400000"/>
    <n v="286000"/>
    <n v="1914000"/>
  </r>
  <r>
    <x v="2"/>
    <x v="11"/>
    <x v="3"/>
    <n v="2"/>
    <n v="1700000"/>
    <n v="500000"/>
    <n v="286000"/>
    <n v="191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4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E25" firstHeaderRow="1" firstDataRow="2" firstDataCol="1" rowPageCount="1" colPageCount="1"/>
  <pivotFields count="8">
    <pivotField axis="axisRow" showAll="0">
      <items count="4">
        <item x="0"/>
        <item x="2"/>
        <item x="1"/>
        <item t="default"/>
      </items>
    </pivotField>
    <pivotField axis="axisPage" showAll="0">
      <items count="13">
        <item x="2"/>
        <item x="1"/>
        <item x="6"/>
        <item x="7"/>
        <item x="3"/>
        <item x="9"/>
        <item x="4"/>
        <item x="11"/>
        <item x="8"/>
        <item x="0"/>
        <item x="10"/>
        <item x="5"/>
        <item t="default"/>
      </items>
    </pivotField>
    <pivotField axis="axisCol" showAll="0">
      <items count="5">
        <item x="0"/>
        <item x="1"/>
        <item x="2"/>
        <item x="3"/>
        <item t="default"/>
      </items>
    </pivotField>
    <pivotField showAll="0"/>
    <pivotField numFmtId="41" showAll="0"/>
    <pivotField numFmtId="41" showAll="0"/>
    <pivotField numFmtId="41" showAll="0"/>
    <pivotField dataField="1" numFmtId="41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13" sqref="A13"/>
    </sheetView>
  </sheetViews>
  <sheetFormatPr defaultRowHeight="16.5" x14ac:dyDescent="0.3"/>
  <cols>
    <col min="1" max="1" width="11.125" bestFit="1" customWidth="1"/>
  </cols>
  <sheetData>
    <row r="1" spans="1:6" x14ac:dyDescent="0.3">
      <c r="A1" t="s">
        <v>3</v>
      </c>
    </row>
    <row r="3" spans="1:6" x14ac:dyDescent="0.3">
      <c r="A3" s="1" t="s">
        <v>187</v>
      </c>
      <c r="B3" s="1" t="s">
        <v>188</v>
      </c>
      <c r="C3" s="1" t="s">
        <v>196</v>
      </c>
      <c r="D3" s="1" t="s">
        <v>199</v>
      </c>
      <c r="E3" s="1" t="s">
        <v>200</v>
      </c>
      <c r="F3" s="1" t="s">
        <v>201</v>
      </c>
    </row>
    <row r="4" spans="1:6" x14ac:dyDescent="0.3">
      <c r="A4" s="1" t="s">
        <v>202</v>
      </c>
      <c r="B4" s="1" t="s">
        <v>189</v>
      </c>
      <c r="C4" s="1" t="s">
        <v>197</v>
      </c>
      <c r="D4" s="1">
        <v>98</v>
      </c>
      <c r="E4" s="1">
        <v>88</v>
      </c>
      <c r="F4" s="1">
        <v>90</v>
      </c>
    </row>
    <row r="5" spans="1:6" x14ac:dyDescent="0.3">
      <c r="A5" s="1" t="s">
        <v>203</v>
      </c>
      <c r="B5" s="1" t="s">
        <v>190</v>
      </c>
      <c r="C5" s="1" t="s">
        <v>198</v>
      </c>
      <c r="D5" s="1">
        <v>91</v>
      </c>
      <c r="E5" s="1">
        <v>88</v>
      </c>
      <c r="F5" s="1">
        <v>70</v>
      </c>
    </row>
    <row r="6" spans="1:6" x14ac:dyDescent="0.3">
      <c r="A6" s="1" t="s">
        <v>204</v>
      </c>
      <c r="B6" s="1" t="s">
        <v>191</v>
      </c>
      <c r="C6" s="1" t="s">
        <v>198</v>
      </c>
      <c r="D6" s="1">
        <v>88</v>
      </c>
      <c r="E6" s="1">
        <v>92</v>
      </c>
      <c r="F6" s="1">
        <v>60</v>
      </c>
    </row>
    <row r="7" spans="1:6" x14ac:dyDescent="0.3">
      <c r="A7" s="1" t="s">
        <v>205</v>
      </c>
      <c r="B7" s="1" t="s">
        <v>192</v>
      </c>
      <c r="C7" s="1" t="s">
        <v>198</v>
      </c>
      <c r="D7" s="1">
        <v>96</v>
      </c>
      <c r="E7" s="1">
        <v>90</v>
      </c>
      <c r="F7" s="1">
        <v>95</v>
      </c>
    </row>
    <row r="8" spans="1:6" x14ac:dyDescent="0.3">
      <c r="A8" s="1" t="s">
        <v>206</v>
      </c>
      <c r="B8" s="1" t="s">
        <v>193</v>
      </c>
      <c r="C8" s="1" t="s">
        <v>198</v>
      </c>
      <c r="D8" s="1">
        <v>78</v>
      </c>
      <c r="E8" s="1">
        <v>88</v>
      </c>
      <c r="F8" s="1">
        <v>90</v>
      </c>
    </row>
    <row r="9" spans="1:6" x14ac:dyDescent="0.3">
      <c r="A9" s="1" t="s">
        <v>207</v>
      </c>
      <c r="B9" s="1" t="s">
        <v>194</v>
      </c>
      <c r="C9" s="1" t="s">
        <v>198</v>
      </c>
      <c r="D9" s="1">
        <v>91</v>
      </c>
      <c r="E9" s="1">
        <v>70</v>
      </c>
      <c r="F9" s="1">
        <v>80</v>
      </c>
    </row>
    <row r="10" spans="1:6" x14ac:dyDescent="0.3">
      <c r="A10" s="1" t="s">
        <v>208</v>
      </c>
      <c r="B10" s="1" t="s">
        <v>195</v>
      </c>
      <c r="C10" s="1" t="s">
        <v>198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6"/>
  <sheetViews>
    <sheetView workbookViewId="0">
      <selection activeCell="K12" sqref="K12:K13"/>
    </sheetView>
  </sheetViews>
  <sheetFormatPr defaultRowHeight="16.5" x14ac:dyDescent="0.3"/>
  <cols>
    <col min="4" max="4" width="11.75" bestFit="1" customWidth="1"/>
    <col min="6" max="6" width="11.75" bestFit="1" customWidth="1"/>
    <col min="8" max="8" width="11.75" bestFit="1" customWidth="1"/>
  </cols>
  <sheetData>
    <row r="1" spans="1:8" ht="25.5" x14ac:dyDescent="0.3">
      <c r="A1" s="17" t="s">
        <v>81</v>
      </c>
      <c r="B1" s="17"/>
      <c r="C1" s="17"/>
      <c r="D1" s="17"/>
      <c r="E1" s="17"/>
      <c r="F1" s="17"/>
      <c r="G1" s="17"/>
      <c r="H1" s="17"/>
    </row>
    <row r="2" spans="1:8" ht="17.25" thickBot="1" x14ac:dyDescent="0.35"/>
    <row r="3" spans="1:8" x14ac:dyDescent="0.3">
      <c r="A3" s="20" t="s">
        <v>82</v>
      </c>
      <c r="B3" s="21" t="s">
        <v>83</v>
      </c>
      <c r="C3" s="21" t="s">
        <v>84</v>
      </c>
      <c r="D3" s="21"/>
      <c r="E3" s="21" t="s">
        <v>85</v>
      </c>
      <c r="F3" s="21"/>
      <c r="G3" s="21" t="s">
        <v>18</v>
      </c>
      <c r="H3" s="22"/>
    </row>
    <row r="4" spans="1:8" x14ac:dyDescent="0.3">
      <c r="A4" s="23"/>
      <c r="B4" s="18"/>
      <c r="C4" s="5" t="s">
        <v>49</v>
      </c>
      <c r="D4" s="5" t="s">
        <v>86</v>
      </c>
      <c r="E4" s="5" t="s">
        <v>49</v>
      </c>
      <c r="F4" s="5" t="s">
        <v>86</v>
      </c>
      <c r="G4" s="5" t="s">
        <v>49</v>
      </c>
      <c r="H4" s="24" t="s">
        <v>86</v>
      </c>
    </row>
    <row r="5" spans="1:8" x14ac:dyDescent="0.3">
      <c r="A5" s="25" t="s">
        <v>87</v>
      </c>
      <c r="B5" s="5" t="s">
        <v>88</v>
      </c>
      <c r="C5" s="5">
        <v>53</v>
      </c>
      <c r="D5" s="19">
        <v>116600</v>
      </c>
      <c r="E5" s="5">
        <v>34</v>
      </c>
      <c r="F5" s="19">
        <v>74800</v>
      </c>
      <c r="G5" s="5">
        <v>34</v>
      </c>
      <c r="H5" s="26">
        <v>74800</v>
      </c>
    </row>
    <row r="6" spans="1:8" x14ac:dyDescent="0.3">
      <c r="A6" s="25" t="s">
        <v>87</v>
      </c>
      <c r="B6" s="5" t="s">
        <v>89</v>
      </c>
      <c r="C6" s="5">
        <v>37</v>
      </c>
      <c r="D6" s="19">
        <v>85100</v>
      </c>
      <c r="E6" s="5">
        <v>26</v>
      </c>
      <c r="F6" s="19">
        <v>59800</v>
      </c>
      <c r="G6" s="5">
        <v>27</v>
      </c>
      <c r="H6" s="26">
        <v>62100</v>
      </c>
    </row>
    <row r="7" spans="1:8" x14ac:dyDescent="0.3">
      <c r="A7" s="25" t="s">
        <v>87</v>
      </c>
      <c r="B7" s="5" t="s">
        <v>90</v>
      </c>
      <c r="C7" s="5">
        <v>48</v>
      </c>
      <c r="D7" s="19">
        <v>103200</v>
      </c>
      <c r="E7" s="5">
        <v>47</v>
      </c>
      <c r="F7" s="19">
        <v>101050</v>
      </c>
      <c r="G7" s="5">
        <v>52</v>
      </c>
      <c r="H7" s="26">
        <v>111800</v>
      </c>
    </row>
    <row r="8" spans="1:8" x14ac:dyDescent="0.3">
      <c r="A8" s="25" t="s">
        <v>91</v>
      </c>
      <c r="B8" s="5" t="s">
        <v>88</v>
      </c>
      <c r="C8" s="5">
        <v>56</v>
      </c>
      <c r="D8" s="19">
        <v>123200</v>
      </c>
      <c r="E8" s="5">
        <v>18</v>
      </c>
      <c r="F8" s="19">
        <v>39600</v>
      </c>
      <c r="G8" s="5">
        <v>19</v>
      </c>
      <c r="H8" s="26">
        <v>41800</v>
      </c>
    </row>
    <row r="9" spans="1:8" x14ac:dyDescent="0.3">
      <c r="A9" s="25" t="s">
        <v>91</v>
      </c>
      <c r="B9" s="5" t="s">
        <v>89</v>
      </c>
      <c r="C9" s="5">
        <v>27</v>
      </c>
      <c r="D9" s="19">
        <v>62100</v>
      </c>
      <c r="E9" s="5">
        <v>26</v>
      </c>
      <c r="F9" s="19">
        <v>59800</v>
      </c>
      <c r="G9" s="5">
        <v>22</v>
      </c>
      <c r="H9" s="26">
        <v>50600</v>
      </c>
    </row>
    <row r="10" spans="1:8" x14ac:dyDescent="0.3">
      <c r="A10" s="25" t="s">
        <v>91</v>
      </c>
      <c r="B10" s="5" t="s">
        <v>90</v>
      </c>
      <c r="C10" s="5">
        <v>61</v>
      </c>
      <c r="D10" s="19">
        <v>131150</v>
      </c>
      <c r="E10" s="5">
        <v>54</v>
      </c>
      <c r="F10" s="19">
        <v>116100</v>
      </c>
      <c r="G10" s="5">
        <v>33</v>
      </c>
      <c r="H10" s="26">
        <v>70950</v>
      </c>
    </row>
    <row r="11" spans="1:8" x14ac:dyDescent="0.3">
      <c r="A11" s="25" t="s">
        <v>92</v>
      </c>
      <c r="B11" s="5" t="s">
        <v>88</v>
      </c>
      <c r="C11" s="5">
        <v>13</v>
      </c>
      <c r="D11" s="19">
        <v>28600</v>
      </c>
      <c r="E11" s="5">
        <v>61</v>
      </c>
      <c r="F11" s="19">
        <v>134200</v>
      </c>
      <c r="G11" s="5">
        <v>45</v>
      </c>
      <c r="H11" s="26">
        <v>99000</v>
      </c>
    </row>
    <row r="12" spans="1:8" x14ac:dyDescent="0.3">
      <c r="A12" s="25" t="s">
        <v>92</v>
      </c>
      <c r="B12" s="5" t="s">
        <v>89</v>
      </c>
      <c r="C12" s="5">
        <v>45</v>
      </c>
      <c r="D12" s="19">
        <v>103500</v>
      </c>
      <c r="E12" s="5">
        <v>31</v>
      </c>
      <c r="F12" s="19">
        <v>71300</v>
      </c>
      <c r="G12" s="5">
        <v>0</v>
      </c>
      <c r="H12" s="26">
        <v>0</v>
      </c>
    </row>
    <row r="13" spans="1:8" x14ac:dyDescent="0.3">
      <c r="A13" s="25" t="s">
        <v>92</v>
      </c>
      <c r="B13" s="5" t="s">
        <v>90</v>
      </c>
      <c r="C13" s="5">
        <v>41</v>
      </c>
      <c r="D13" s="19">
        <v>88150</v>
      </c>
      <c r="E13" s="5">
        <v>42</v>
      </c>
      <c r="F13" s="19">
        <v>90300</v>
      </c>
      <c r="G13" s="5">
        <v>60</v>
      </c>
      <c r="H13" s="26">
        <v>129000</v>
      </c>
    </row>
    <row r="14" spans="1:8" x14ac:dyDescent="0.3">
      <c r="A14" s="25" t="s">
        <v>93</v>
      </c>
      <c r="B14" s="5" t="s">
        <v>88</v>
      </c>
      <c r="C14" s="5">
        <v>24</v>
      </c>
      <c r="D14" s="19">
        <v>52800</v>
      </c>
      <c r="E14" s="5">
        <v>0</v>
      </c>
      <c r="F14" s="19">
        <v>0</v>
      </c>
      <c r="G14" s="5">
        <v>49</v>
      </c>
      <c r="H14" s="26">
        <v>107800</v>
      </c>
    </row>
    <row r="15" spans="1:8" x14ac:dyDescent="0.3">
      <c r="A15" s="25" t="s">
        <v>93</v>
      </c>
      <c r="B15" s="5" t="s">
        <v>89</v>
      </c>
      <c r="C15" s="5">
        <v>38</v>
      </c>
      <c r="D15" s="19">
        <v>87400</v>
      </c>
      <c r="E15" s="5">
        <v>43</v>
      </c>
      <c r="F15" s="19">
        <v>98900</v>
      </c>
      <c r="G15" s="5">
        <v>27</v>
      </c>
      <c r="H15" s="26">
        <v>62100</v>
      </c>
    </row>
    <row r="16" spans="1:8" ht="17.25" thickBot="1" x14ac:dyDescent="0.35">
      <c r="A16" s="27" t="s">
        <v>93</v>
      </c>
      <c r="B16" s="28" t="s">
        <v>90</v>
      </c>
      <c r="C16" s="28">
        <v>27</v>
      </c>
      <c r="D16" s="29">
        <v>58050</v>
      </c>
      <c r="E16" s="28">
        <v>67</v>
      </c>
      <c r="F16" s="29">
        <v>144050</v>
      </c>
      <c r="G16" s="28">
        <v>50</v>
      </c>
      <c r="H16" s="30">
        <v>107500</v>
      </c>
    </row>
  </sheetData>
  <mergeCells count="6">
    <mergeCell ref="A1:H1"/>
    <mergeCell ref="G3:H3"/>
    <mergeCell ref="E3:F3"/>
    <mergeCell ref="C3:D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L9" sqref="L9"/>
    </sheetView>
  </sheetViews>
  <sheetFormatPr defaultRowHeight="16.5" x14ac:dyDescent="0.3"/>
  <cols>
    <col min="4" max="6" width="9.125" bestFit="1" customWidth="1"/>
    <col min="7" max="7" width="10.625" bestFit="1" customWidth="1"/>
  </cols>
  <sheetData>
    <row r="1" spans="1:7" ht="20.25" x14ac:dyDescent="0.3">
      <c r="A1" s="13" t="s">
        <v>94</v>
      </c>
      <c r="B1" s="13"/>
      <c r="C1" s="13"/>
      <c r="D1" s="13"/>
      <c r="E1" s="13"/>
      <c r="F1" s="13"/>
      <c r="G1" s="13"/>
    </row>
    <row r="3" spans="1:7" x14ac:dyDescent="0.3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3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3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3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3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3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3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3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3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3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3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3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3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C4:C15">
    <cfRule type="cellIs" dxfId="2" priority="2" operator="greaterThan">
      <formula>200</formula>
    </cfRule>
  </conditionalFormatting>
  <conditionalFormatting sqref="G4:G15">
    <cfRule type="aboveAverage" dxfId="1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0" workbookViewId="0">
      <selection activeCell="J25" sqref="J25"/>
    </sheetView>
  </sheetViews>
  <sheetFormatPr defaultRowHeight="16.5" x14ac:dyDescent="0.3"/>
  <cols>
    <col min="4" max="4" width="10.625" bestFit="1" customWidth="1"/>
    <col min="6" max="6" width="10.375" bestFit="1" customWidth="1"/>
    <col min="7" max="7" width="10.625" bestFit="1" customWidth="1"/>
    <col min="8" max="10" width="9.125" bestFit="1" customWidth="1"/>
    <col min="11" max="11" width="8.625" customWidth="1"/>
  </cols>
  <sheetData>
    <row r="1" spans="1:11" x14ac:dyDescent="0.3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3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3">
      <c r="A3" s="5" t="s">
        <v>17</v>
      </c>
      <c r="B3" s="5" t="s">
        <v>18</v>
      </c>
      <c r="C3" s="5">
        <v>8</v>
      </c>
      <c r="D3" s="5" t="str">
        <f>IFERROR(CHOOSE(_xlfn.RANK.EQ(C3,$C$3:$C$12),"인기","선호"),"")</f>
        <v/>
      </c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2">
        <v>89.3</v>
      </c>
    </row>
    <row r="4" spans="1:11" x14ac:dyDescent="0.3">
      <c r="A4" s="5" t="s">
        <v>20</v>
      </c>
      <c r="B4" s="5" t="s">
        <v>18</v>
      </c>
      <c r="C4" s="5">
        <v>12</v>
      </c>
      <c r="D4" s="5" t="str">
        <f t="shared" ref="D4:D12" si="0">IFERROR(CHOOSE(_xlfn.RANK.EQ(C4,$C$3:$C$12),"인기","선호"),"")</f>
        <v/>
      </c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2">
        <v>92.3</v>
      </c>
    </row>
    <row r="5" spans="1:11" x14ac:dyDescent="0.3">
      <c r="A5" s="5" t="s">
        <v>22</v>
      </c>
      <c r="B5" s="5" t="s">
        <v>18</v>
      </c>
      <c r="C5" s="5">
        <v>15</v>
      </c>
      <c r="D5" s="5" t="str">
        <f t="shared" si="0"/>
        <v/>
      </c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2">
        <v>77</v>
      </c>
    </row>
    <row r="6" spans="1:11" x14ac:dyDescent="0.3">
      <c r="A6" s="5" t="s">
        <v>24</v>
      </c>
      <c r="B6" s="5" t="s">
        <v>25</v>
      </c>
      <c r="C6" s="5">
        <v>7</v>
      </c>
      <c r="D6" s="5" t="str">
        <f t="shared" si="0"/>
        <v/>
      </c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2">
        <v>64.7</v>
      </c>
    </row>
    <row r="7" spans="1:11" x14ac:dyDescent="0.3">
      <c r="A7" s="5" t="s">
        <v>27</v>
      </c>
      <c r="B7" s="5" t="s">
        <v>25</v>
      </c>
      <c r="C7" s="5">
        <v>24</v>
      </c>
      <c r="D7" s="5" t="str">
        <f t="shared" si="0"/>
        <v/>
      </c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2">
        <v>81.3</v>
      </c>
    </row>
    <row r="8" spans="1:11" x14ac:dyDescent="0.3">
      <c r="A8" s="5" t="s">
        <v>29</v>
      </c>
      <c r="B8" s="5" t="s">
        <v>25</v>
      </c>
      <c r="C8" s="5">
        <v>38</v>
      </c>
      <c r="D8" s="5" t="str">
        <f t="shared" si="0"/>
        <v>인기</v>
      </c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2">
        <v>98</v>
      </c>
    </row>
    <row r="9" spans="1:11" x14ac:dyDescent="0.3">
      <c r="A9" s="5" t="s">
        <v>31</v>
      </c>
      <c r="B9" s="5" t="s">
        <v>25</v>
      </c>
      <c r="C9" s="5">
        <v>30</v>
      </c>
      <c r="D9" s="5" t="str">
        <f t="shared" si="0"/>
        <v>선호</v>
      </c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2">
        <v>83.3</v>
      </c>
    </row>
    <row r="10" spans="1:11" x14ac:dyDescent="0.3">
      <c r="A10" s="5" t="s">
        <v>33</v>
      </c>
      <c r="B10" s="5" t="s">
        <v>34</v>
      </c>
      <c r="C10" s="5">
        <v>19</v>
      </c>
      <c r="D10" s="5" t="str">
        <f t="shared" si="0"/>
        <v/>
      </c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2">
        <v>77.3</v>
      </c>
    </row>
    <row r="11" spans="1:11" x14ac:dyDescent="0.3">
      <c r="A11" s="5" t="s">
        <v>31</v>
      </c>
      <c r="B11" s="5" t="s">
        <v>34</v>
      </c>
      <c r="C11" s="5">
        <v>26</v>
      </c>
      <c r="D11" s="5" t="str">
        <f t="shared" si="0"/>
        <v/>
      </c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2">
        <v>63.3</v>
      </c>
    </row>
    <row r="12" spans="1:11" x14ac:dyDescent="0.3">
      <c r="A12" s="5" t="s">
        <v>37</v>
      </c>
      <c r="B12" s="5" t="s">
        <v>34</v>
      </c>
      <c r="C12" s="5">
        <v>27</v>
      </c>
      <c r="D12" s="5" t="str">
        <f t="shared" si="0"/>
        <v/>
      </c>
      <c r="F12" s="14" t="s">
        <v>38</v>
      </c>
      <c r="G12" s="15"/>
      <c r="H12" s="15"/>
      <c r="I12" s="15"/>
      <c r="J12" s="16"/>
      <c r="K12" s="5">
        <f>ROUNDUP(DMAX(F2:K11,K2,G2:G3)-DMIN(F2:K11,K2,G2:G3),1)</f>
        <v>24.6</v>
      </c>
    </row>
    <row r="14" spans="1:11" x14ac:dyDescent="0.3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3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3">
      <c r="A16" s="5" t="s">
        <v>50</v>
      </c>
      <c r="B16" s="5">
        <v>1</v>
      </c>
      <c r="C16" s="5">
        <v>2</v>
      </c>
      <c r="D16" s="5">
        <v>1</v>
      </c>
      <c r="E16" s="5" t="str">
        <f>IF(COUNTIF(B16:D16,"&gt;=1"),"경고","")</f>
        <v>경고</v>
      </c>
      <c r="G16" s="5" t="s">
        <v>175</v>
      </c>
      <c r="H16" s="9">
        <v>84</v>
      </c>
      <c r="I16" s="9">
        <v>84</v>
      </c>
      <c r="J16" s="10">
        <f>SUM(H16:I16)</f>
        <v>168</v>
      </c>
    </row>
    <row r="17" spans="1:10" x14ac:dyDescent="0.3">
      <c r="A17" s="5" t="s">
        <v>52</v>
      </c>
      <c r="B17" s="5">
        <v>0</v>
      </c>
      <c r="C17" s="5">
        <v>0</v>
      </c>
      <c r="D17" s="5">
        <v>0</v>
      </c>
      <c r="E17" s="5" t="str">
        <f t="shared" ref="E17:E25" si="1">IF(COUNTIF(B17:D17,"&gt;=1"),"경고","")</f>
        <v/>
      </c>
      <c r="G17" s="5" t="s">
        <v>176</v>
      </c>
      <c r="H17" s="9">
        <v>68</v>
      </c>
      <c r="I17" s="9">
        <v>75</v>
      </c>
      <c r="J17" s="10">
        <f t="shared" ref="J17:J24" si="2">SUM(H17:I17)</f>
        <v>143</v>
      </c>
    </row>
    <row r="18" spans="1:10" x14ac:dyDescent="0.3">
      <c r="A18" s="5" t="s">
        <v>53</v>
      </c>
      <c r="B18" s="5">
        <v>0</v>
      </c>
      <c r="C18" s="5">
        <v>1</v>
      </c>
      <c r="D18" s="5">
        <v>0</v>
      </c>
      <c r="E18" s="5" t="str">
        <f t="shared" si="1"/>
        <v>경고</v>
      </c>
      <c r="G18" s="5" t="s">
        <v>177</v>
      </c>
      <c r="H18" s="9">
        <v>83</v>
      </c>
      <c r="I18" s="9">
        <v>90</v>
      </c>
      <c r="J18" s="10">
        <f t="shared" si="2"/>
        <v>173</v>
      </c>
    </row>
    <row r="19" spans="1:10" x14ac:dyDescent="0.3">
      <c r="A19" s="5" t="s">
        <v>55</v>
      </c>
      <c r="B19" s="5">
        <v>0</v>
      </c>
      <c r="C19" s="5">
        <v>1</v>
      </c>
      <c r="D19" s="5">
        <v>0</v>
      </c>
      <c r="E19" s="5" t="str">
        <f t="shared" si="1"/>
        <v>경고</v>
      </c>
      <c r="G19" s="5" t="s">
        <v>178</v>
      </c>
      <c r="H19" s="9">
        <v>86</v>
      </c>
      <c r="I19" s="9">
        <v>89</v>
      </c>
      <c r="J19" s="10">
        <f t="shared" si="2"/>
        <v>175</v>
      </c>
    </row>
    <row r="20" spans="1:10" x14ac:dyDescent="0.3">
      <c r="A20" s="5" t="s">
        <v>56</v>
      </c>
      <c r="B20" s="5">
        <v>1</v>
      </c>
      <c r="C20" s="5">
        <v>0</v>
      </c>
      <c r="D20" s="5">
        <v>0</v>
      </c>
      <c r="E20" s="5" t="str">
        <f t="shared" si="1"/>
        <v>경고</v>
      </c>
      <c r="G20" s="5" t="s">
        <v>179</v>
      </c>
      <c r="H20" s="9">
        <v>94</v>
      </c>
      <c r="I20" s="9">
        <v>91</v>
      </c>
      <c r="J20" s="10">
        <f t="shared" si="2"/>
        <v>185</v>
      </c>
    </row>
    <row r="21" spans="1:10" x14ac:dyDescent="0.3">
      <c r="A21" s="5" t="s">
        <v>57</v>
      </c>
      <c r="B21" s="5">
        <v>0</v>
      </c>
      <c r="C21" s="5">
        <v>1</v>
      </c>
      <c r="D21" s="5">
        <v>1</v>
      </c>
      <c r="E21" s="5" t="str">
        <f t="shared" si="1"/>
        <v>경고</v>
      </c>
      <c r="G21" s="5" t="s">
        <v>180</v>
      </c>
      <c r="H21" s="9">
        <v>95</v>
      </c>
      <c r="I21" s="9">
        <v>93</v>
      </c>
      <c r="J21" s="10">
        <f t="shared" si="2"/>
        <v>188</v>
      </c>
    </row>
    <row r="22" spans="1:10" x14ac:dyDescent="0.3">
      <c r="A22" s="5" t="s">
        <v>58</v>
      </c>
      <c r="B22" s="5">
        <v>0</v>
      </c>
      <c r="C22" s="5">
        <v>0</v>
      </c>
      <c r="D22" s="5">
        <v>1</v>
      </c>
      <c r="E22" s="5" t="str">
        <f t="shared" si="1"/>
        <v>경고</v>
      </c>
      <c r="G22" s="5" t="s">
        <v>181</v>
      </c>
      <c r="H22" s="9">
        <v>87</v>
      </c>
      <c r="I22" s="9">
        <v>88</v>
      </c>
      <c r="J22" s="10">
        <f t="shared" si="2"/>
        <v>175</v>
      </c>
    </row>
    <row r="23" spans="1:10" x14ac:dyDescent="0.3">
      <c r="A23" s="5" t="s">
        <v>60</v>
      </c>
      <c r="B23" s="5">
        <v>1</v>
      </c>
      <c r="C23" s="5">
        <v>2</v>
      </c>
      <c r="D23" s="5">
        <v>2</v>
      </c>
      <c r="E23" s="5" t="str">
        <f t="shared" si="1"/>
        <v>경고</v>
      </c>
      <c r="G23" s="5" t="s">
        <v>182</v>
      </c>
      <c r="H23" s="9">
        <v>88</v>
      </c>
      <c r="I23" s="9">
        <v>85</v>
      </c>
      <c r="J23" s="10">
        <f t="shared" si="2"/>
        <v>173</v>
      </c>
    </row>
    <row r="24" spans="1:10" x14ac:dyDescent="0.3">
      <c r="A24" s="5" t="s">
        <v>61</v>
      </c>
      <c r="B24" s="5">
        <v>1</v>
      </c>
      <c r="C24" s="5">
        <v>0</v>
      </c>
      <c r="D24" s="5">
        <v>0</v>
      </c>
      <c r="E24" s="5" t="str">
        <f t="shared" si="1"/>
        <v>경고</v>
      </c>
      <c r="G24" s="5" t="s">
        <v>183</v>
      </c>
      <c r="H24" s="9">
        <v>93</v>
      </c>
      <c r="I24" s="9">
        <v>78</v>
      </c>
      <c r="J24" s="10">
        <f t="shared" si="2"/>
        <v>171</v>
      </c>
    </row>
    <row r="25" spans="1:10" x14ac:dyDescent="0.3">
      <c r="A25" s="5" t="s">
        <v>62</v>
      </c>
      <c r="B25" s="5">
        <v>2</v>
      </c>
      <c r="C25" s="5">
        <v>1</v>
      </c>
      <c r="D25" s="5">
        <v>1</v>
      </c>
      <c r="E25" s="5" t="str">
        <f t="shared" si="1"/>
        <v>경고</v>
      </c>
      <c r="G25" s="14" t="s">
        <v>185</v>
      </c>
      <c r="H25" s="15"/>
      <c r="I25" s="16"/>
      <c r="J25" s="11" t="b">
        <f>COUNTIFS(H16:H24,"&gt;=80",I16:I24,"&gt;=80")&amp;J16&gt;AVERAGE(J16:J24)/COUNTA(G16:G24)</f>
        <v>1</v>
      </c>
    </row>
    <row r="27" spans="1:10" x14ac:dyDescent="0.3">
      <c r="A27" s="3" t="s">
        <v>63</v>
      </c>
      <c r="B27" s="4" t="s">
        <v>64</v>
      </c>
    </row>
    <row r="28" spans="1:10" x14ac:dyDescent="0.3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3">
      <c r="A29" s="5" t="s">
        <v>67</v>
      </c>
      <c r="B29" s="5" t="s">
        <v>68</v>
      </c>
      <c r="C29" s="5">
        <v>153</v>
      </c>
      <c r="D29" s="7">
        <f>HLOOKUP(_xlfn.RANK.EQ(C29,$C$29:$C$36),$G$35:$J$36,2)</f>
        <v>500000</v>
      </c>
    </row>
    <row r="30" spans="1:10" x14ac:dyDescent="0.3">
      <c r="A30" s="5" t="s">
        <v>69</v>
      </c>
      <c r="B30" s="5" t="s">
        <v>70</v>
      </c>
      <c r="C30" s="5">
        <v>174</v>
      </c>
      <c r="D30" s="7">
        <f t="shared" ref="D30:D36" si="3">HLOOKUP(_xlfn.RANK.EQ(C30,$C$29:$C$36),$G$35:$J$36,2)</f>
        <v>1000000</v>
      </c>
    </row>
    <row r="31" spans="1:10" x14ac:dyDescent="0.3">
      <c r="A31" s="5" t="s">
        <v>71</v>
      </c>
      <c r="B31" s="5" t="s">
        <v>68</v>
      </c>
      <c r="C31" s="5">
        <v>120</v>
      </c>
      <c r="D31" s="7">
        <f t="shared" si="3"/>
        <v>100000</v>
      </c>
    </row>
    <row r="32" spans="1:10" x14ac:dyDescent="0.3">
      <c r="A32" s="5" t="s">
        <v>72</v>
      </c>
      <c r="B32" s="5" t="s">
        <v>73</v>
      </c>
      <c r="C32" s="5">
        <v>97</v>
      </c>
      <c r="D32" s="7">
        <f t="shared" si="3"/>
        <v>100000</v>
      </c>
    </row>
    <row r="33" spans="1:10" x14ac:dyDescent="0.3">
      <c r="A33" s="5" t="s">
        <v>74</v>
      </c>
      <c r="B33" s="5" t="s">
        <v>68</v>
      </c>
      <c r="C33" s="5">
        <v>84</v>
      </c>
      <c r="D33" s="7">
        <f t="shared" si="3"/>
        <v>100000</v>
      </c>
    </row>
    <row r="34" spans="1:10" x14ac:dyDescent="0.3">
      <c r="A34" s="5" t="s">
        <v>75</v>
      </c>
      <c r="B34" s="5" t="s">
        <v>70</v>
      </c>
      <c r="C34" s="5">
        <v>126</v>
      </c>
      <c r="D34" s="7">
        <f t="shared" si="3"/>
        <v>300000</v>
      </c>
      <c r="F34" t="s">
        <v>76</v>
      </c>
    </row>
    <row r="35" spans="1:10" x14ac:dyDescent="0.3">
      <c r="A35" s="5" t="s">
        <v>77</v>
      </c>
      <c r="B35" s="5" t="s">
        <v>70</v>
      </c>
      <c r="C35" s="5">
        <v>57</v>
      </c>
      <c r="D35" s="7">
        <f t="shared" si="3"/>
        <v>100000</v>
      </c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3">
      <c r="A36" s="5" t="s">
        <v>79</v>
      </c>
      <c r="B36" s="5" t="s">
        <v>73</v>
      </c>
      <c r="C36" s="5">
        <v>118</v>
      </c>
      <c r="D36" s="7">
        <f t="shared" si="3"/>
        <v>100000</v>
      </c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9" sqref="I9"/>
    </sheetView>
  </sheetViews>
  <sheetFormatPr defaultRowHeight="16.5" x14ac:dyDescent="0.3"/>
  <cols>
    <col min="6" max="6" width="10.625" bestFit="1" customWidth="1"/>
  </cols>
  <sheetData>
    <row r="1" spans="1:6" ht="20.25" x14ac:dyDescent="0.3">
      <c r="A1" s="13" t="s">
        <v>113</v>
      </c>
      <c r="B1" s="13"/>
      <c r="C1" s="13"/>
      <c r="D1" s="13"/>
      <c r="E1" s="13"/>
      <c r="F1" s="13"/>
    </row>
    <row r="3" spans="1:6" x14ac:dyDescent="0.3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3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>C4*D4</f>
        <v>3220000</v>
      </c>
    </row>
    <row r="5" spans="1:6" x14ac:dyDescent="0.3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>C5*D5</f>
        <v>3885000</v>
      </c>
    </row>
    <row r="6" spans="1:6" x14ac:dyDescent="0.3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>C6*D6</f>
        <v>2625000</v>
      </c>
    </row>
    <row r="7" spans="1:6" x14ac:dyDescent="0.3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>C7*D7</f>
        <v>2975000</v>
      </c>
    </row>
    <row r="8" spans="1:6" x14ac:dyDescent="0.3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>C8*D8</f>
        <v>2844000</v>
      </c>
    </row>
    <row r="9" spans="1:6" x14ac:dyDescent="0.3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>C9*D9</f>
        <v>3024000</v>
      </c>
    </row>
    <row r="10" spans="1:6" x14ac:dyDescent="0.3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>C10*D10</f>
        <v>2052000</v>
      </c>
    </row>
    <row r="11" spans="1:6" x14ac:dyDescent="0.3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>C11*D11</f>
        <v>2448000</v>
      </c>
    </row>
    <row r="12" spans="1:6" x14ac:dyDescent="0.3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>C12*D12</f>
        <v>3948000</v>
      </c>
    </row>
    <row r="13" spans="1:6" x14ac:dyDescent="0.3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>C13*D13</f>
        <v>4284000</v>
      </c>
    </row>
    <row r="14" spans="1:6" x14ac:dyDescent="0.3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>C14*D14</f>
        <v>1974000</v>
      </c>
    </row>
    <row r="15" spans="1:6" x14ac:dyDescent="0.3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>C15*D15</f>
        <v>2856000</v>
      </c>
    </row>
    <row r="16" spans="1:6" x14ac:dyDescent="0.3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>C16*D16</f>
        <v>4425000</v>
      </c>
    </row>
    <row r="17" spans="1:6" x14ac:dyDescent="0.3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>C17*D17</f>
        <v>4500000</v>
      </c>
    </row>
    <row r="18" spans="1:6" x14ac:dyDescent="0.3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>C18*D18</f>
        <v>3562500</v>
      </c>
    </row>
    <row r="19" spans="1:6" x14ac:dyDescent="0.3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>C19*D19</f>
        <v>3712500</v>
      </c>
    </row>
  </sheetData>
  <sortState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G25" sqref="G25"/>
    </sheetView>
  </sheetViews>
  <sheetFormatPr defaultRowHeight="16.5" x14ac:dyDescent="0.3"/>
  <cols>
    <col min="1" max="1" width="13.125" customWidth="1"/>
    <col min="2" max="2" width="11.875" customWidth="1"/>
    <col min="3" max="5" width="11.375" customWidth="1"/>
    <col min="6" max="6" width="9.625" customWidth="1"/>
    <col min="7" max="7" width="9.125" bestFit="1" customWidth="1"/>
    <col min="8" max="8" width="10.625" bestFit="1" customWidth="1"/>
  </cols>
  <sheetData>
    <row r="1" spans="1:8" ht="20.25" x14ac:dyDescent="0.3">
      <c r="A1" s="13" t="s">
        <v>123</v>
      </c>
      <c r="B1" s="13"/>
      <c r="C1" s="13"/>
      <c r="D1" s="13"/>
      <c r="E1" s="13"/>
      <c r="F1" s="13"/>
      <c r="G1" s="13"/>
      <c r="H1" s="13"/>
    </row>
    <row r="3" spans="1:8" x14ac:dyDescent="0.3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3">
      <c r="A4" s="5" t="s">
        <v>128</v>
      </c>
      <c r="B4" s="5" t="s">
        <v>129</v>
      </c>
      <c r="C4" s="5" t="s">
        <v>130</v>
      </c>
      <c r="D4" s="5">
        <v>3</v>
      </c>
      <c r="E4" s="7">
        <v>3200000</v>
      </c>
      <c r="F4" s="7">
        <v>1100000</v>
      </c>
      <c r="G4" s="7">
        <f t="shared" ref="G4:G15" si="0">(E4+F4)*13%</f>
        <v>559000</v>
      </c>
      <c r="H4" s="7">
        <f t="shared" ref="H4:H15" si="1">E4+F4-G4</f>
        <v>3741000</v>
      </c>
    </row>
    <row r="5" spans="1:8" x14ac:dyDescent="0.3">
      <c r="A5" s="5" t="s">
        <v>128</v>
      </c>
      <c r="B5" s="5" t="s">
        <v>131</v>
      </c>
      <c r="C5" s="5" t="s">
        <v>51</v>
      </c>
      <c r="D5" s="5">
        <v>2</v>
      </c>
      <c r="E5" s="7">
        <v>2600000</v>
      </c>
      <c r="F5" s="7">
        <v>900000</v>
      </c>
      <c r="G5" s="7">
        <f t="shared" si="0"/>
        <v>455000</v>
      </c>
      <c r="H5" s="7">
        <f t="shared" si="1"/>
        <v>3045000</v>
      </c>
    </row>
    <row r="6" spans="1:8" x14ac:dyDescent="0.3">
      <c r="A6" s="5" t="s">
        <v>128</v>
      </c>
      <c r="B6" s="5" t="s">
        <v>132</v>
      </c>
      <c r="C6" s="5" t="s">
        <v>54</v>
      </c>
      <c r="D6" s="5">
        <v>3</v>
      </c>
      <c r="E6" s="7">
        <v>2200000</v>
      </c>
      <c r="F6" s="7">
        <v>800000</v>
      </c>
      <c r="G6" s="7">
        <f t="shared" si="0"/>
        <v>390000</v>
      </c>
      <c r="H6" s="7">
        <f t="shared" si="1"/>
        <v>2610000</v>
      </c>
    </row>
    <row r="7" spans="1:8" x14ac:dyDescent="0.3">
      <c r="A7" s="5" t="s">
        <v>128</v>
      </c>
      <c r="B7" s="5" t="s">
        <v>133</v>
      </c>
      <c r="C7" s="5" t="s">
        <v>59</v>
      </c>
      <c r="D7" s="5">
        <v>2</v>
      </c>
      <c r="E7" s="7">
        <v>1700000</v>
      </c>
      <c r="F7" s="7">
        <v>700000</v>
      </c>
      <c r="G7" s="7">
        <f t="shared" si="0"/>
        <v>312000</v>
      </c>
      <c r="H7" s="7">
        <f t="shared" si="1"/>
        <v>2088000</v>
      </c>
    </row>
    <row r="8" spans="1:8" x14ac:dyDescent="0.3">
      <c r="A8" s="5" t="s">
        <v>134</v>
      </c>
      <c r="B8" s="5" t="s">
        <v>135</v>
      </c>
      <c r="C8" s="5" t="s">
        <v>130</v>
      </c>
      <c r="D8" s="5">
        <v>5</v>
      </c>
      <c r="E8" s="7">
        <v>3500000</v>
      </c>
      <c r="F8" s="7">
        <v>1200000</v>
      </c>
      <c r="G8" s="7">
        <f t="shared" si="0"/>
        <v>611000</v>
      </c>
      <c r="H8" s="7">
        <f t="shared" si="1"/>
        <v>4089000</v>
      </c>
    </row>
    <row r="9" spans="1:8" x14ac:dyDescent="0.3">
      <c r="A9" s="5" t="s">
        <v>134</v>
      </c>
      <c r="B9" s="5" t="s">
        <v>136</v>
      </c>
      <c r="C9" s="5" t="s">
        <v>51</v>
      </c>
      <c r="D9" s="5">
        <v>2</v>
      </c>
      <c r="E9" s="7">
        <v>2600000</v>
      </c>
      <c r="F9" s="7">
        <v>1000000</v>
      </c>
      <c r="G9" s="7">
        <f t="shared" si="0"/>
        <v>468000</v>
      </c>
      <c r="H9" s="7">
        <f t="shared" si="1"/>
        <v>3132000</v>
      </c>
    </row>
    <row r="10" spans="1:8" x14ac:dyDescent="0.3">
      <c r="A10" s="5" t="s">
        <v>134</v>
      </c>
      <c r="B10" s="5" t="s">
        <v>137</v>
      </c>
      <c r="C10" s="5" t="s">
        <v>51</v>
      </c>
      <c r="D10" s="5">
        <v>4</v>
      </c>
      <c r="E10" s="7">
        <v>2700000</v>
      </c>
      <c r="F10" s="7">
        <v>750000</v>
      </c>
      <c r="G10" s="7">
        <f t="shared" si="0"/>
        <v>448500</v>
      </c>
      <c r="H10" s="7">
        <f t="shared" si="1"/>
        <v>3001500</v>
      </c>
    </row>
    <row r="11" spans="1:8" x14ac:dyDescent="0.3">
      <c r="A11" s="5" t="s">
        <v>134</v>
      </c>
      <c r="B11" s="5" t="s">
        <v>138</v>
      </c>
      <c r="C11" s="5" t="s">
        <v>54</v>
      </c>
      <c r="D11" s="5">
        <v>2</v>
      </c>
      <c r="E11" s="7">
        <v>2100000</v>
      </c>
      <c r="F11" s="7">
        <v>600000</v>
      </c>
      <c r="G11" s="7">
        <f t="shared" si="0"/>
        <v>351000</v>
      </c>
      <c r="H11" s="7">
        <f t="shared" si="1"/>
        <v>2349000</v>
      </c>
    </row>
    <row r="12" spans="1:8" x14ac:dyDescent="0.3">
      <c r="A12" s="5" t="s">
        <v>139</v>
      </c>
      <c r="B12" s="5" t="s">
        <v>140</v>
      </c>
      <c r="C12" s="5" t="s">
        <v>51</v>
      </c>
      <c r="D12" s="5">
        <v>1</v>
      </c>
      <c r="E12" s="7">
        <v>2500000</v>
      </c>
      <c r="F12" s="7">
        <v>800000</v>
      </c>
      <c r="G12" s="7">
        <f t="shared" si="0"/>
        <v>429000</v>
      </c>
      <c r="H12" s="7">
        <f t="shared" si="1"/>
        <v>2871000</v>
      </c>
    </row>
    <row r="13" spans="1:8" x14ac:dyDescent="0.3">
      <c r="A13" s="5" t="s">
        <v>139</v>
      </c>
      <c r="B13" s="5" t="s">
        <v>141</v>
      </c>
      <c r="C13" s="5" t="s">
        <v>54</v>
      </c>
      <c r="D13" s="5">
        <v>2</v>
      </c>
      <c r="E13" s="7">
        <v>2100000</v>
      </c>
      <c r="F13" s="7">
        <v>550000</v>
      </c>
      <c r="G13" s="7">
        <f t="shared" si="0"/>
        <v>344500</v>
      </c>
      <c r="H13" s="7">
        <f t="shared" si="1"/>
        <v>2305500</v>
      </c>
    </row>
    <row r="14" spans="1:8" x14ac:dyDescent="0.3">
      <c r="A14" s="5" t="s">
        <v>139</v>
      </c>
      <c r="B14" s="5" t="s">
        <v>142</v>
      </c>
      <c r="C14" s="5" t="s">
        <v>59</v>
      </c>
      <c r="D14" s="5">
        <v>3</v>
      </c>
      <c r="E14" s="7">
        <v>1800000</v>
      </c>
      <c r="F14" s="7">
        <v>400000</v>
      </c>
      <c r="G14" s="7">
        <f t="shared" si="0"/>
        <v>286000</v>
      </c>
      <c r="H14" s="7">
        <f t="shared" si="1"/>
        <v>1914000</v>
      </c>
    </row>
    <row r="15" spans="1:8" x14ac:dyDescent="0.3">
      <c r="A15" s="5" t="s">
        <v>139</v>
      </c>
      <c r="B15" s="5" t="s">
        <v>143</v>
      </c>
      <c r="C15" s="5" t="s">
        <v>59</v>
      </c>
      <c r="D15" s="5">
        <v>2</v>
      </c>
      <c r="E15" s="7">
        <v>1700000</v>
      </c>
      <c r="F15" s="7">
        <v>500000</v>
      </c>
      <c r="G15" s="7">
        <f t="shared" si="0"/>
        <v>286000</v>
      </c>
      <c r="H15" s="7">
        <f t="shared" si="1"/>
        <v>1914000</v>
      </c>
    </row>
    <row r="18" spans="1:5" x14ac:dyDescent="0.3">
      <c r="A18" s="31" t="s">
        <v>42</v>
      </c>
      <c r="B18" t="s">
        <v>209</v>
      </c>
    </row>
    <row r="20" spans="1:5" x14ac:dyDescent="0.3">
      <c r="A20" s="31" t="s">
        <v>213</v>
      </c>
      <c r="B20" s="31" t="s">
        <v>212</v>
      </c>
    </row>
    <row r="21" spans="1:5" x14ac:dyDescent="0.3">
      <c r="A21" s="31" t="s">
        <v>210</v>
      </c>
      <c r="B21" t="s">
        <v>130</v>
      </c>
      <c r="C21" t="s">
        <v>51</v>
      </c>
      <c r="D21" t="s">
        <v>54</v>
      </c>
      <c r="E21" t="s">
        <v>59</v>
      </c>
    </row>
    <row r="22" spans="1:5" x14ac:dyDescent="0.3">
      <c r="A22" s="32" t="s">
        <v>128</v>
      </c>
      <c r="B22" s="33">
        <v>3741000</v>
      </c>
      <c r="C22" s="33">
        <v>3045000</v>
      </c>
      <c r="D22" s="33">
        <v>2610000</v>
      </c>
      <c r="E22" s="33">
        <v>2088000</v>
      </c>
    </row>
    <row r="23" spans="1:5" x14ac:dyDescent="0.3">
      <c r="A23" s="32" t="s">
        <v>139</v>
      </c>
      <c r="B23" s="33"/>
      <c r="C23" s="33">
        <v>2871000</v>
      </c>
      <c r="D23" s="33">
        <v>2305500</v>
      </c>
      <c r="E23" s="33">
        <v>1914000</v>
      </c>
    </row>
    <row r="24" spans="1:5" x14ac:dyDescent="0.3">
      <c r="A24" s="32" t="s">
        <v>134</v>
      </c>
      <c r="B24" s="33">
        <v>4089000</v>
      </c>
      <c r="C24" s="33">
        <v>3066750</v>
      </c>
      <c r="D24" s="33">
        <v>2349000</v>
      </c>
      <c r="E24" s="33"/>
    </row>
    <row r="25" spans="1:5" x14ac:dyDescent="0.3">
      <c r="A25" s="32" t="s">
        <v>211</v>
      </c>
      <c r="B25" s="33">
        <v>3915000</v>
      </c>
      <c r="C25" s="33">
        <v>3012375</v>
      </c>
      <c r="D25" s="33">
        <v>2421500</v>
      </c>
      <c r="E25" s="33">
        <v>1972000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4"/>
  <sheetViews>
    <sheetView workbookViewId="0">
      <selection activeCell="K19" sqref="K19"/>
    </sheetView>
  </sheetViews>
  <sheetFormatPr defaultRowHeight="16.5" x14ac:dyDescent="0.3"/>
  <cols>
    <col min="7" max="7" width="5.625" customWidth="1"/>
  </cols>
  <sheetData>
    <row r="1" spans="1:6" ht="20.25" x14ac:dyDescent="0.3">
      <c r="A1" s="13" t="s">
        <v>144</v>
      </c>
      <c r="B1" s="13"/>
      <c r="C1" s="13"/>
      <c r="D1" s="13"/>
      <c r="E1" s="13"/>
      <c r="F1" s="13"/>
    </row>
    <row r="3" spans="1:6" x14ac:dyDescent="0.3">
      <c r="A3" s="34" t="s">
        <v>145</v>
      </c>
      <c r="B3" s="34" t="s">
        <v>146</v>
      </c>
      <c r="C3" s="34" t="s">
        <v>147</v>
      </c>
      <c r="D3" s="34" t="s">
        <v>148</v>
      </c>
      <c r="E3" s="34" t="s">
        <v>149</v>
      </c>
      <c r="F3" s="34" t="s">
        <v>150</v>
      </c>
    </row>
    <row r="4" spans="1:6" x14ac:dyDescent="0.3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3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3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3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3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3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3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3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3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3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3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K9" sqref="K9"/>
    </sheetView>
  </sheetViews>
  <sheetFormatPr defaultRowHeight="16.5" x14ac:dyDescent="0.3"/>
  <sheetData>
    <row r="1" spans="1:5" ht="20.25" x14ac:dyDescent="0.3">
      <c r="A1" s="13" t="s">
        <v>161</v>
      </c>
      <c r="B1" s="13"/>
      <c r="C1" s="13"/>
      <c r="D1" s="13"/>
      <c r="E1" s="13"/>
    </row>
    <row r="3" spans="1:5" x14ac:dyDescent="0.3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3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3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3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3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3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master</cp:lastModifiedBy>
  <dcterms:created xsi:type="dcterms:W3CDTF">2023-04-27T08:01:32Z</dcterms:created>
  <dcterms:modified xsi:type="dcterms:W3CDTF">2024-11-29T02:35:43Z</dcterms:modified>
</cp:coreProperties>
</file>