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2_메일링\2012년이후\03_컴활실기\01_기출\2024_4회분\"/>
    </mc:Choice>
  </mc:AlternateContent>
  <xr:revisionPtr revIDLastSave="0" documentId="13_ncr:1_{EFAA55E5-58C5-4EF3-84D6-088607B61671}" xr6:coauthVersionLast="47" xr6:coauthVersionMax="47" xr10:uidLastSave="{00000000-0000-0000-0000-000000000000}"/>
  <bookViews>
    <workbookView xWindow="-25390" yWindow="1850" windowWidth="23330" windowHeight="1839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K3" i="4"/>
  <c r="J36" i="4" l="1"/>
  <c r="D36" i="4"/>
  <c r="D23" i="4" l="1"/>
  <c r="J4" i="4"/>
  <c r="J5" i="4"/>
  <c r="J6" i="4"/>
  <c r="J7" i="4"/>
  <c r="J8" i="4"/>
  <c r="K8" i="4" s="1"/>
  <c r="J9" i="4"/>
  <c r="J10" i="4"/>
  <c r="J11" i="4"/>
  <c r="J3" i="4"/>
  <c r="K10" i="4" l="1"/>
  <c r="K11" i="4"/>
  <c r="K7" i="4"/>
  <c r="K6" i="4"/>
  <c r="K5" i="4"/>
  <c r="K4" i="4"/>
  <c r="K9" i="4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18" i="6" l="1"/>
  <c r="E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<sst xmlns="http://schemas.openxmlformats.org/spreadsheetml/2006/main" count="290" uniqueCount="238">
  <si>
    <t>E-BOOK 판매 현황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</si>
  <si>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</si>
  <si>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</si>
  <si>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</si>
  <si>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</si>
  <si>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</si>
  <si>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</si>
  <si>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</si>
  <si>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</si>
  <si>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</si>
  <si>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</si>
  <si>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도서코드</t>
    <phoneticPr fontId="1" type="noConversion"/>
  </si>
  <si>
    <t>투자의기술</t>
    <phoneticPr fontId="1" type="noConversion"/>
  </si>
  <si>
    <t>불편의법칙</t>
    <phoneticPr fontId="1" type="noConversion"/>
  </si>
  <si>
    <t>솜사탕제조법</t>
    <phoneticPr fontId="1" type="noConversion"/>
  </si>
  <si>
    <t>과학과미래</t>
    <phoneticPr fontId="1" type="noConversion"/>
  </si>
  <si>
    <t>현명한미술관</t>
    <phoneticPr fontId="1" type="noConversion"/>
  </si>
  <si>
    <t>김단</t>
    <phoneticPr fontId="1" type="noConversion"/>
  </si>
  <si>
    <t>이동준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</si>
  <si>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</si>
  <si>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</si>
  <si>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</si>
  <si>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판매지수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</si>
  <si>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</si>
  <si>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</si>
  <si>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</si>
  <si>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</si>
  <si>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</si>
  <si>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</si>
  <si>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</si>
  <si>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</si>
  <si>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</si>
  <si>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</si>
  <si>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</si>
  <si>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</si>
  <si>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</si>
  <si>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</si>
  <si>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</si>
  <si>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</si>
  <si>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</si>
  <si>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</si>
  <si>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</si>
  <si>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</si>
  <si>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</si>
  <si>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</si>
  <si>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</si>
  <si>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</si>
  <si>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</si>
  <si>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</si>
  <si>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</si>
  <si>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</si>
  <si>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</si>
  <si>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</si>
  <si>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</si>
  <si>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</si>
  <si>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</si>
  <si>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</si>
  <si>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</si>
  <si>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</si>
  <si>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</si>
  <si>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</si>
  <si>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</si>
  <si>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</si>
  <si>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</si>
  <si>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</si>
  <si>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</si>
  <si>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</si>
  <si>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</si>
  <si>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</si>
  <si>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</si>
  <si>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</si>
  <si>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</si>
  <si>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</si>
  <si>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</si>
  <si>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</si>
  <si>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</si>
  <si>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</si>
  <si>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</si>
  <si>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</si>
  <si>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</si>
  <si>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</si>
  <si>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</si>
  <si>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</si>
  <si>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</si>
  <si>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</si>
  <si>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</si>
  <si>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</si>
  <si>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</si>
  <si>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</si>
  <si>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</si>
  <si>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</si>
  <si>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</si>
  <si>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</si>
  <si>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</si>
  <si>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</si>
  <si>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</si>
  <si>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</si>
  <si>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</si>
  <si>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</si>
  <si>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</si>
  <si>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</si>
  <si>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</si>
  <si>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</si>
  <si>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</si>
  <si>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</si>
  <si>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</si>
  <si>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</si>
  <si>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</si>
  <si>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</si>
  <si>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</si>
  <si>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</si>
  <si>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</si>
  <si>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</si>
  <si>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</si>
  <si>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</si>
  <si>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</si>
  <si>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</si>
  <si>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</si>
  <si>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</si>
  <si>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</si>
  <si>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</si>
  <si>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</si>
  <si>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</si>
  <si>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</si>
  <si>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</si>
  <si>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</si>
  <si>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</si>
  <si>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</si>
  <si>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</si>
  <si>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</si>
  <si>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</si>
  <si>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</si>
  <si>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</si>
  <si>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</si>
  <si>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</si>
  <si>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</si>
  <si>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</si>
  <si>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</si>
  <si>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</si>
  <si>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</si>
  <si>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</si>
  <si>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</si>
  <si>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</si>
  <si>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</si>
  <si>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</si>
  <si>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</si>
  <si>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</si>
  <si>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</si>
  <si>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</si>
  <si>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</si>
  <si>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</si>
  <si>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</si>
  <si>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</si>
  <si>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</si>
  <si>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</si>
  <si>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</si>
  <si>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</si>
  <si>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</si>
  <si>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</si>
  <si>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</si>
  <si>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</si>
  <si>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</si>
  <si>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</si>
  <si>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</si>
  <si>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</si>
  <si>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</si>
  <si>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</si>
  <si>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</si>
  <si>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</si>
  <si>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</si>
  <si>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</si>
  <si>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</si>
  <si>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</si>
  <si>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</si>
  <si>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</si>
  <si>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</si>
  <si>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</si>
  <si>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</si>
  <si>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</si>
  <si>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</si>
  <si>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</si>
  <si>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</si>
  <si>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</si>
  <si>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</si>
  <si>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</si>
  <si>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</si>
  <si>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</si>
  <si>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</si>
  <si>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</si>
  <si>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</si>
  <si>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</si>
  <si>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</si>
  <si>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</si>
  <si>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</si>
  <si>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</si>
  <si>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</si>
  <si>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</si>
  <si>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</si>
  <si>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</si>
  <si>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</si>
  <si>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</si>
  <si>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</si>
  <si>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</si>
  <si>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</si>
  <si>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</si>
  <si>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</si>
  <si>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</si>
  <si>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</si>
  <si>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</si>
  <si>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</si>
  <si>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</si>
  <si>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</si>
  <si>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</si>
  <si>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</si>
  <si>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</si>
  <si>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</si>
  <si>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</si>
  <si>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</si>
  <si>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</si>
  <si>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</si>
  <si>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</si>
  <si>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</si>
  <si>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</si>
  <si>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</si>
  <si>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</si>
  <si>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</si>
  <si>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소계3월</t>
  </si>
  <si>
    <t>세율인상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</si>
  <si>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</si>
  <si>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</si>
  <si>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</si>
  <si>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</si>
  <si>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</si>
  <si>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</si>
  <si>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</si>
  <si>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</si>
  <si>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소계2월</t>
  </si>
  <si>
    <t>할인율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</si>
</sst>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769360"/>
        <c:axId val="1481772272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481772272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1769360"/>
        <c:crosses val="max"/>
        <c:crossBetween val="between"/>
        <c:majorUnit val="20"/>
      </c:valAx>
      <c:catAx>
        <c:axId val="148176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1772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466850" y="2641600"/>
          <a:ext cx="9398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tabSelected="1" workbookViewId="0"/>
  </sheetViews>
  <sheetFormatPr defaultRowHeight="17" x14ac:dyDescent="0.45"/>
  <cols>
    <col min="2" max="2" width="12.33203125" bestFit="1" customWidth="1"/>
    <col min="4" max="4" width="10.75" bestFit="1" customWidth="1"/>
  </cols>
  <sheetData>
    <row r="1" spans="1:7" x14ac:dyDescent="0.45">
      <c r="A1" t="s">
        <v>0</v>
      </c>
    </row>
    <row r="3" spans="1:7" x14ac:dyDescent="0.45">
      <c r="A3" s="2" t="s">
        <v>11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22</v>
      </c>
    </row>
    <row r="4" spans="1:7" x14ac:dyDescent="0.45">
      <c r="A4" s="2" t="s">
        <v>6</v>
      </c>
      <c r="B4" s="2" t="s">
        <v>12</v>
      </c>
      <c r="C4" s="2" t="s">
        <v>18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5">
      <c r="A5" s="2" t="s">
        <v>7</v>
      </c>
      <c r="B5" s="2" t="s">
        <v>15</v>
      </c>
      <c r="C5" s="2" t="s">
        <v>17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5">
      <c r="A6" s="2" t="s">
        <v>8</v>
      </c>
      <c r="B6" s="2" t="s">
        <v>13</v>
      </c>
      <c r="C6" s="2" t="s">
        <v>19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5">
      <c r="A7" s="2" t="s">
        <v>9</v>
      </c>
      <c r="B7" s="2" t="s">
        <v>16</v>
      </c>
      <c r="C7" s="2" t="s">
        <v>20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5">
      <c r="A8" s="2" t="s">
        <v>10</v>
      </c>
      <c r="B8" s="2" t="s">
        <v>14</v>
      </c>
      <c r="C8" s="2" t="s">
        <v>21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sqref="A1:F1"/>
    </sheetView>
  </sheetViews>
  <sheetFormatPr defaultRowHeight="17" x14ac:dyDescent="0.45"/>
  <cols>
    <col min="1" max="1" width="12.33203125" bestFit="1" customWidth="1"/>
    <col min="2" max="2" width="23.58203125" customWidth="1"/>
    <col min="3" max="3" width="11.08203125" bestFit="1" customWidth="1"/>
    <col min="6" max="6" width="9.08203125" bestFit="1" customWidth="1"/>
  </cols>
  <sheetData>
    <row r="1" spans="1:6" ht="28" customHeight="1" thickBot="1" x14ac:dyDescent="0.5">
      <c r="A1" s="56" t="s">
        <v>215</v>
      </c>
      <c r="B1" s="56"/>
      <c r="C1" s="56"/>
      <c r="D1" s="56"/>
      <c r="E1" s="56"/>
      <c r="F1" s="56"/>
    </row>
    <row r="2" spans="1:6" ht="18" thickTop="1" thickBot="1" x14ac:dyDescent="0.5"/>
    <row r="3" spans="1:6" x14ac:dyDescent="0.45">
      <c r="A3" s="25" t="s">
        <v>23</v>
      </c>
      <c r="B3" s="26" t="s">
        <v>24</v>
      </c>
      <c r="C3" s="26" t="s">
        <v>28</v>
      </c>
      <c r="D3" s="26" t="s">
        <v>25</v>
      </c>
      <c r="E3" s="26" t="s">
        <v>27</v>
      </c>
      <c r="F3" s="27" t="s">
        <v>26</v>
      </c>
    </row>
    <row r="4" spans="1:6" x14ac:dyDescent="0.45">
      <c r="A4" s="28" t="s">
        <v>29</v>
      </c>
      <c r="B4" s="23">
        <v>36923</v>
      </c>
      <c r="C4" s="21" t="s">
        <v>36</v>
      </c>
      <c r="D4" s="24">
        <v>57381</v>
      </c>
      <c r="E4" s="21">
        <v>1.65</v>
      </c>
      <c r="F4" s="29">
        <v>524587</v>
      </c>
    </row>
    <row r="5" spans="1:6" x14ac:dyDescent="0.45">
      <c r="A5" s="28" t="s">
        <v>30</v>
      </c>
      <c r="B5" s="23">
        <v>34977</v>
      </c>
      <c r="C5" s="21" t="s">
        <v>37</v>
      </c>
      <c r="D5" s="24">
        <v>63149</v>
      </c>
      <c r="E5" s="21">
        <v>0.92</v>
      </c>
      <c r="F5" s="29">
        <v>468014</v>
      </c>
    </row>
    <row r="6" spans="1:6" x14ac:dyDescent="0.45">
      <c r="A6" s="28" t="s">
        <v>31</v>
      </c>
      <c r="B6" s="23">
        <v>35919</v>
      </c>
      <c r="C6" s="21" t="s">
        <v>38</v>
      </c>
      <c r="D6" s="24">
        <v>43682</v>
      </c>
      <c r="E6" s="21">
        <v>1.18</v>
      </c>
      <c r="F6" s="29">
        <v>738992</v>
      </c>
    </row>
    <row r="7" spans="1:6" x14ac:dyDescent="0.45">
      <c r="A7" s="28" t="s">
        <v>32</v>
      </c>
      <c r="B7" s="23">
        <v>41376</v>
      </c>
      <c r="C7" s="21" t="s">
        <v>39</v>
      </c>
      <c r="D7" s="24">
        <v>50075</v>
      </c>
      <c r="E7" s="21">
        <v>1.27</v>
      </c>
      <c r="F7" s="29">
        <v>506347</v>
      </c>
    </row>
    <row r="8" spans="1:6" x14ac:dyDescent="0.45">
      <c r="A8" s="28" t="s">
        <v>33</v>
      </c>
      <c r="B8" s="23">
        <v>38598</v>
      </c>
      <c r="C8" s="21" t="s">
        <v>40</v>
      </c>
      <c r="D8" s="24">
        <v>43908</v>
      </c>
      <c r="E8" s="21">
        <v>1.52</v>
      </c>
      <c r="F8" s="29">
        <v>313363</v>
      </c>
    </row>
    <row r="9" spans="1:6" x14ac:dyDescent="0.45">
      <c r="A9" s="28" t="s">
        <v>34</v>
      </c>
      <c r="B9" s="23">
        <v>39619</v>
      </c>
      <c r="C9" s="21" t="s">
        <v>41</v>
      </c>
      <c r="D9" s="24">
        <v>49381</v>
      </c>
      <c r="E9" s="21">
        <v>1.49</v>
      </c>
      <c r="F9" s="29">
        <v>638245</v>
      </c>
    </row>
    <row r="10" spans="1:6" ht="17.5" thickBot="1" x14ac:dyDescent="0.5">
      <c r="A10" s="30" t="s">
        <v>35</v>
      </c>
      <c r="B10" s="31">
        <v>37956</v>
      </c>
      <c r="C10" s="32" t="s">
        <v>42</v>
      </c>
      <c r="D10" s="33">
        <v>56317</v>
      </c>
      <c r="E10" s="32">
        <v>1.28</v>
      </c>
      <c r="F10" s="34">
        <v>525397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sqref="A1:F1"/>
    </sheetView>
  </sheetViews>
  <sheetFormatPr defaultRowHeight="17" x14ac:dyDescent="0.45"/>
  <cols>
    <col min="1" max="1" width="11.58203125" customWidth="1"/>
    <col min="2" max="2" width="12.58203125" customWidth="1"/>
    <col min="6" max="6" width="13.58203125" customWidth="1"/>
  </cols>
  <sheetData>
    <row r="1" spans="1:6" ht="21" x14ac:dyDescent="0.45">
      <c r="A1" s="57" t="s">
        <v>43</v>
      </c>
      <c r="B1" s="57"/>
      <c r="C1" s="57"/>
      <c r="D1" s="57"/>
      <c r="E1" s="57"/>
      <c r="F1" s="57"/>
    </row>
    <row r="3" spans="1:6" x14ac:dyDescent="0.45">
      <c r="A3" s="4" t="s">
        <v>44</v>
      </c>
      <c r="B3" s="4" t="s">
        <v>45</v>
      </c>
      <c r="C3" s="4" t="s">
        <v>46</v>
      </c>
      <c r="D3" s="4" t="s">
        <v>5</v>
      </c>
      <c r="E3" s="4" t="s">
        <v>47</v>
      </c>
      <c r="F3" s="4" t="s">
        <v>48</v>
      </c>
    </row>
    <row r="4" spans="1:6" x14ac:dyDescent="0.45">
      <c r="A4" s="4" t="s">
        <v>49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5">
      <c r="A5" s="4" t="s">
        <v>50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5">
      <c r="A6" s="4" t="s">
        <v>51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5">
      <c r="A7" s="4" t="s">
        <v>52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5">
      <c r="A8" s="4" t="s">
        <v>53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5">
      <c r="A9" s="4" t="s">
        <v>54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5">
      <c r="A10" s="4" t="s">
        <v>55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5">
      <c r="A11" s="4" t="s">
        <v>56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5">
      <c r="A12" s="4" t="s">
        <v>57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5">
      <c r="A13" s="4" t="s">
        <v>58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5">
      <c r="A14" s="4" t="s">
        <v>59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5">
      <c r="A15" s="4" t="s">
        <v>60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/>
  </sheetViews>
  <sheetFormatPr defaultRowHeight="17" x14ac:dyDescent="0.45"/>
  <cols>
    <col min="2" max="2" width="10.75" bestFit="1" customWidth="1"/>
    <col min="4" max="4" width="10.58203125" bestFit="1" customWidth="1"/>
    <col min="9" max="9" width="8.6640625" customWidth="1"/>
  </cols>
  <sheetData>
    <row r="1" spans="1:11" x14ac:dyDescent="0.45">
      <c r="A1" s="14" t="s">
        <v>120</v>
      </c>
      <c r="B1" s="15" t="s">
        <v>200</v>
      </c>
      <c r="F1" s="14" t="s">
        <v>121</v>
      </c>
      <c r="G1" s="15" t="s">
        <v>131</v>
      </c>
    </row>
    <row r="2" spans="1:11" x14ac:dyDescent="0.45">
      <c r="A2" s="19" t="s">
        <v>201</v>
      </c>
      <c r="B2" s="19" t="s">
        <v>89</v>
      </c>
      <c r="C2" s="19" t="s">
        <v>202</v>
      </c>
      <c r="D2" s="20" t="s">
        <v>237</v>
      </c>
      <c r="F2" s="13" t="s">
        <v>123</v>
      </c>
      <c r="G2" s="13" t="s">
        <v>132</v>
      </c>
      <c r="H2" s="13" t="s">
        <v>133</v>
      </c>
      <c r="I2" s="13" t="s">
        <v>128</v>
      </c>
      <c r="J2" s="13" t="s">
        <v>134</v>
      </c>
      <c r="K2" s="16" t="s">
        <v>129</v>
      </c>
    </row>
    <row r="3" spans="1:11" x14ac:dyDescent="0.45">
      <c r="A3" s="19" t="s">
        <v>203</v>
      </c>
      <c r="B3" s="19" t="s">
        <v>204</v>
      </c>
      <c r="C3" s="19">
        <v>120</v>
      </c>
      <c r="D3" s="19" t="str">
        <f>IF(AND(MID(A3,3,1)="R",B3="세미나"),"30%","15%")</f>
        <v>15%</v>
      </c>
      <c r="F3" s="13" t="s">
        <v>139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HLOOKUP(_xlfn.RANK.EQ(J3,$J$3:$J$11),$G$14:$J$15,2)</f>
        <v>B</v>
      </c>
    </row>
    <row r="4" spans="1:11" x14ac:dyDescent="0.45">
      <c r="A4" s="19" t="s">
        <v>212</v>
      </c>
      <c r="B4" s="19" t="s">
        <v>205</v>
      </c>
      <c r="C4" s="19">
        <v>100</v>
      </c>
      <c r="D4" s="22" t="str">
        <f t="shared" ref="D4:D11" si="0">IF(AND(MID(A4,3,1)="R",B4="세미나"),"30%","15%")</f>
        <v>30%</v>
      </c>
      <c r="F4" s="13" t="s">
        <v>138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13" t="str">
        <f t="shared" ref="K4:K11" si="2">HLOOKUP(_xlfn.RANK.EQ(J4,$J$3:$J$11),$G$14:$J$15,2)</f>
        <v>D</v>
      </c>
    </row>
    <row r="5" spans="1:11" x14ac:dyDescent="0.45">
      <c r="A5" s="19" t="s">
        <v>206</v>
      </c>
      <c r="B5" s="19" t="s">
        <v>204</v>
      </c>
      <c r="C5" s="19">
        <v>150</v>
      </c>
      <c r="D5" s="22" t="str">
        <f t="shared" si="0"/>
        <v>15%</v>
      </c>
      <c r="F5" s="13" t="s">
        <v>137</v>
      </c>
      <c r="G5" s="13">
        <v>91</v>
      </c>
      <c r="H5" s="13">
        <v>95</v>
      </c>
      <c r="I5" s="13">
        <v>97</v>
      </c>
      <c r="J5" s="13">
        <f t="shared" si="1"/>
        <v>283</v>
      </c>
      <c r="K5" s="13" t="str">
        <f t="shared" si="2"/>
        <v>A</v>
      </c>
    </row>
    <row r="6" spans="1:11" x14ac:dyDescent="0.45">
      <c r="A6" s="19" t="s">
        <v>214</v>
      </c>
      <c r="B6" s="19" t="s">
        <v>204</v>
      </c>
      <c r="C6" s="19">
        <v>180</v>
      </c>
      <c r="D6" s="22" t="str">
        <f t="shared" si="0"/>
        <v>15%</v>
      </c>
      <c r="F6" s="13" t="s">
        <v>140</v>
      </c>
      <c r="G6" s="13">
        <v>80</v>
      </c>
      <c r="H6" s="13">
        <v>70</v>
      </c>
      <c r="I6" s="13">
        <v>79</v>
      </c>
      <c r="J6" s="13">
        <f t="shared" si="1"/>
        <v>229</v>
      </c>
      <c r="K6" s="13" t="str">
        <f t="shared" si="2"/>
        <v>C</v>
      </c>
    </row>
    <row r="7" spans="1:11" x14ac:dyDescent="0.45">
      <c r="A7" s="19" t="s">
        <v>207</v>
      </c>
      <c r="B7" s="19" t="s">
        <v>205</v>
      </c>
      <c r="C7" s="19">
        <v>130</v>
      </c>
      <c r="D7" s="22" t="str">
        <f t="shared" si="0"/>
        <v>30%</v>
      </c>
      <c r="F7" s="13" t="s">
        <v>136</v>
      </c>
      <c r="G7" s="13">
        <v>77</v>
      </c>
      <c r="H7" s="13">
        <v>71</v>
      </c>
      <c r="I7" s="13">
        <v>69</v>
      </c>
      <c r="J7" s="13">
        <f t="shared" si="1"/>
        <v>217</v>
      </c>
      <c r="K7" s="13" t="str">
        <f t="shared" si="2"/>
        <v>D</v>
      </c>
    </row>
    <row r="8" spans="1:11" x14ac:dyDescent="0.45">
      <c r="A8" s="19" t="s">
        <v>208</v>
      </c>
      <c r="B8" s="19" t="s">
        <v>205</v>
      </c>
      <c r="C8" s="19">
        <v>120</v>
      </c>
      <c r="D8" s="22" t="str">
        <f t="shared" si="0"/>
        <v>15%</v>
      </c>
      <c r="F8" s="13" t="s">
        <v>141</v>
      </c>
      <c r="G8" s="13">
        <v>96</v>
      </c>
      <c r="H8" s="13">
        <v>93</v>
      </c>
      <c r="I8" s="13">
        <v>95</v>
      </c>
      <c r="J8" s="13">
        <f t="shared" si="1"/>
        <v>284</v>
      </c>
      <c r="K8" s="13" t="str">
        <f t="shared" si="2"/>
        <v>A</v>
      </c>
    </row>
    <row r="9" spans="1:11" x14ac:dyDescent="0.45">
      <c r="A9" s="19" t="s">
        <v>209</v>
      </c>
      <c r="B9" s="19" t="s">
        <v>210</v>
      </c>
      <c r="C9" s="19">
        <v>160</v>
      </c>
      <c r="D9" s="22" t="str">
        <f t="shared" si="0"/>
        <v>15%</v>
      </c>
      <c r="F9" s="13" t="s">
        <v>135</v>
      </c>
      <c r="G9" s="13">
        <v>84</v>
      </c>
      <c r="H9" s="13">
        <v>88</v>
      </c>
      <c r="I9" s="13">
        <v>91</v>
      </c>
      <c r="J9" s="13">
        <f t="shared" si="1"/>
        <v>263</v>
      </c>
      <c r="K9" s="13" t="str">
        <f t="shared" si="2"/>
        <v>B</v>
      </c>
    </row>
    <row r="10" spans="1:11" x14ac:dyDescent="0.45">
      <c r="A10" s="19" t="s">
        <v>211</v>
      </c>
      <c r="B10" s="19" t="s">
        <v>210</v>
      </c>
      <c r="C10" s="19">
        <v>150</v>
      </c>
      <c r="D10" s="22" t="str">
        <f t="shared" si="0"/>
        <v>15%</v>
      </c>
      <c r="F10" s="13" t="s">
        <v>142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13" t="str">
        <f t="shared" si="2"/>
        <v>A</v>
      </c>
    </row>
    <row r="11" spans="1:11" x14ac:dyDescent="0.45">
      <c r="A11" s="19" t="s">
        <v>213</v>
      </c>
      <c r="B11" s="19" t="s">
        <v>205</v>
      </c>
      <c r="C11" s="19">
        <v>180</v>
      </c>
      <c r="D11" s="22" t="str">
        <f t="shared" si="0"/>
        <v>15%</v>
      </c>
      <c r="F11" s="13" t="s">
        <v>143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13" t="str">
        <f t="shared" si="2"/>
        <v>C</v>
      </c>
    </row>
    <row r="13" spans="1:11" x14ac:dyDescent="0.45">
      <c r="A13" s="14" t="s">
        <v>144</v>
      </c>
      <c r="B13" s="15" t="s">
        <v>146</v>
      </c>
      <c r="F13" t="s">
        <v>130</v>
      </c>
    </row>
    <row r="14" spans="1:11" x14ac:dyDescent="0.45">
      <c r="A14" s="13" t="s">
        <v>148</v>
      </c>
      <c r="B14" s="13" t="s">
        <v>44</v>
      </c>
      <c r="C14" s="13" t="s">
        <v>145</v>
      </c>
      <c r="D14" s="13" t="s">
        <v>147</v>
      </c>
      <c r="F14" s="13" t="s">
        <v>122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5">
      <c r="A15" s="13" t="s">
        <v>154</v>
      </c>
      <c r="B15" s="13" t="s">
        <v>156</v>
      </c>
      <c r="C15" s="13">
        <v>23</v>
      </c>
      <c r="D15" s="6">
        <v>41400</v>
      </c>
      <c r="F15" s="13" t="s">
        <v>129</v>
      </c>
      <c r="G15" s="13" t="s">
        <v>124</v>
      </c>
      <c r="H15" s="13" t="s">
        <v>125</v>
      </c>
      <c r="I15" s="13" t="s">
        <v>126</v>
      </c>
      <c r="J15" s="13" t="s">
        <v>127</v>
      </c>
    </row>
    <row r="16" spans="1:11" x14ac:dyDescent="0.45">
      <c r="A16" s="13" t="s">
        <v>149</v>
      </c>
      <c r="B16" s="13" t="s">
        <v>150</v>
      </c>
      <c r="C16" s="13">
        <v>37</v>
      </c>
      <c r="D16" s="6">
        <v>74000</v>
      </c>
    </row>
    <row r="17" spans="1:9" x14ac:dyDescent="0.45">
      <c r="A17" s="13" t="s">
        <v>149</v>
      </c>
      <c r="B17" s="13" t="s">
        <v>151</v>
      </c>
      <c r="C17" s="13">
        <v>51</v>
      </c>
      <c r="D17" s="6">
        <v>84150</v>
      </c>
    </row>
    <row r="18" spans="1:9" x14ac:dyDescent="0.45">
      <c r="A18" s="13" t="s">
        <v>149</v>
      </c>
      <c r="B18" s="13" t="s">
        <v>152</v>
      </c>
      <c r="C18" s="13">
        <v>19</v>
      </c>
      <c r="D18" s="6">
        <v>23750</v>
      </c>
    </row>
    <row r="19" spans="1:9" x14ac:dyDescent="0.45">
      <c r="A19" s="13" t="s">
        <v>154</v>
      </c>
      <c r="B19" s="13" t="s">
        <v>157</v>
      </c>
      <c r="C19" s="13">
        <v>34</v>
      </c>
      <c r="D19" s="6">
        <v>74800</v>
      </c>
    </row>
    <row r="20" spans="1:9" x14ac:dyDescent="0.45">
      <c r="A20" s="13" t="s">
        <v>154</v>
      </c>
      <c r="B20" s="13" t="s">
        <v>158</v>
      </c>
      <c r="C20" s="13">
        <v>22</v>
      </c>
      <c r="D20" s="6">
        <v>79200</v>
      </c>
    </row>
    <row r="21" spans="1:9" x14ac:dyDescent="0.45">
      <c r="A21" s="13" t="s">
        <v>149</v>
      </c>
      <c r="B21" s="13" t="s">
        <v>153</v>
      </c>
      <c r="C21" s="13">
        <v>65</v>
      </c>
      <c r="D21" s="6">
        <v>71500</v>
      </c>
      <c r="F21" s="2" t="s">
        <v>160</v>
      </c>
    </row>
    <row r="22" spans="1:9" x14ac:dyDescent="0.45">
      <c r="A22" s="13" t="s">
        <v>154</v>
      </c>
      <c r="B22" s="13" t="s">
        <v>155</v>
      </c>
      <c r="C22" s="13">
        <v>24</v>
      </c>
      <c r="D22" s="6">
        <v>84000</v>
      </c>
      <c r="F22" s="13" t="s">
        <v>148</v>
      </c>
    </row>
    <row r="23" spans="1:9" x14ac:dyDescent="0.45">
      <c r="A23" s="58" t="s">
        <v>159</v>
      </c>
      <c r="B23" s="59"/>
      <c r="C23" s="60"/>
      <c r="D23" s="6">
        <f>ROUNDDOWN(DAVERAGE(A14:D22,4,F22:F23),-2)</f>
        <v>63300</v>
      </c>
      <c r="F23" s="13" t="s">
        <v>149</v>
      </c>
    </row>
    <row r="25" spans="1:9" x14ac:dyDescent="0.45">
      <c r="A25" s="14" t="s">
        <v>161</v>
      </c>
      <c r="B25" s="15" t="s">
        <v>162</v>
      </c>
      <c r="F25" s="14" t="s">
        <v>180</v>
      </c>
      <c r="G25" s="15" t="s">
        <v>185</v>
      </c>
      <c r="I25" s="18" t="s">
        <v>197</v>
      </c>
    </row>
    <row r="26" spans="1:9" x14ac:dyDescent="0.45">
      <c r="A26" s="10" t="s">
        <v>163</v>
      </c>
      <c r="B26" s="10" t="s">
        <v>166</v>
      </c>
      <c r="C26" s="13" t="s">
        <v>165</v>
      </c>
      <c r="D26" s="13" t="s">
        <v>164</v>
      </c>
      <c r="F26" s="13" t="s">
        <v>186</v>
      </c>
      <c r="G26" s="13" t="s">
        <v>181</v>
      </c>
      <c r="H26" s="13" t="s">
        <v>182</v>
      </c>
      <c r="I26" s="13" t="s">
        <v>92</v>
      </c>
    </row>
    <row r="27" spans="1:9" x14ac:dyDescent="0.45">
      <c r="A27" s="13" t="s">
        <v>167</v>
      </c>
      <c r="B27" s="13" t="s">
        <v>176</v>
      </c>
      <c r="C27" s="13">
        <v>8.1</v>
      </c>
      <c r="D27" s="6">
        <v>2524124</v>
      </c>
      <c r="F27" s="13" t="s">
        <v>188</v>
      </c>
      <c r="G27" s="13" t="s">
        <v>183</v>
      </c>
      <c r="H27" s="13">
        <v>12.4</v>
      </c>
      <c r="I27" s="7">
        <v>3650</v>
      </c>
    </row>
    <row r="28" spans="1:9" x14ac:dyDescent="0.45">
      <c r="A28" s="13" t="s">
        <v>168</v>
      </c>
      <c r="B28" s="13" t="s">
        <v>175</v>
      </c>
      <c r="C28" s="13">
        <v>6.7</v>
      </c>
      <c r="D28" s="6">
        <v>1835991</v>
      </c>
      <c r="F28" s="13" t="s">
        <v>189</v>
      </c>
      <c r="G28" s="13" t="s">
        <v>184</v>
      </c>
      <c r="H28" s="13">
        <v>13.8</v>
      </c>
      <c r="I28" s="7">
        <v>4210</v>
      </c>
    </row>
    <row r="29" spans="1:9" x14ac:dyDescent="0.45">
      <c r="A29" s="13" t="s">
        <v>178</v>
      </c>
      <c r="B29" s="13" t="s">
        <v>175</v>
      </c>
      <c r="C29" s="13">
        <v>8.8000000000000007</v>
      </c>
      <c r="D29" s="6">
        <v>3365725</v>
      </c>
      <c r="F29" s="13" t="s">
        <v>190</v>
      </c>
      <c r="G29" s="13" t="s">
        <v>187</v>
      </c>
      <c r="H29" s="13">
        <v>14.2</v>
      </c>
      <c r="I29" s="7">
        <v>5100</v>
      </c>
    </row>
    <row r="30" spans="1:9" x14ac:dyDescent="0.45">
      <c r="A30" s="13" t="s">
        <v>171</v>
      </c>
      <c r="B30" s="13" t="s">
        <v>176</v>
      </c>
      <c r="C30" s="13">
        <v>9.4</v>
      </c>
      <c r="D30" s="6">
        <v>6189472</v>
      </c>
      <c r="F30" s="13" t="s">
        <v>192</v>
      </c>
      <c r="G30" s="13" t="s">
        <v>187</v>
      </c>
      <c r="H30" s="13">
        <v>12.5</v>
      </c>
      <c r="I30" s="7">
        <v>4980</v>
      </c>
    </row>
    <row r="31" spans="1:9" x14ac:dyDescent="0.45">
      <c r="A31" s="13" t="s">
        <v>169</v>
      </c>
      <c r="B31" s="13" t="s">
        <v>177</v>
      </c>
      <c r="C31" s="13">
        <v>7.1</v>
      </c>
      <c r="D31" s="6">
        <v>1365543</v>
      </c>
      <c r="F31" s="13" t="s">
        <v>199</v>
      </c>
      <c r="G31" s="13" t="s">
        <v>183</v>
      </c>
      <c r="H31" s="13">
        <v>11.8</v>
      </c>
      <c r="I31" s="7">
        <v>3250</v>
      </c>
    </row>
    <row r="32" spans="1:9" x14ac:dyDescent="0.45">
      <c r="A32" s="13" t="s">
        <v>173</v>
      </c>
      <c r="B32" s="13" t="s">
        <v>175</v>
      </c>
      <c r="C32" s="13">
        <v>8.5</v>
      </c>
      <c r="D32" s="6">
        <v>5395001</v>
      </c>
      <c r="F32" s="13" t="s">
        <v>193</v>
      </c>
      <c r="G32" s="13" t="s">
        <v>184</v>
      </c>
      <c r="H32" s="13">
        <v>12.5</v>
      </c>
      <c r="I32" s="7">
        <v>2880</v>
      </c>
    </row>
    <row r="33" spans="1:12" x14ac:dyDescent="0.45">
      <c r="A33" s="13" t="s">
        <v>170</v>
      </c>
      <c r="B33" s="13" t="s">
        <v>176</v>
      </c>
      <c r="C33" s="13">
        <v>8.1</v>
      </c>
      <c r="D33" s="6">
        <v>2654872</v>
      </c>
      <c r="F33" s="13" t="s">
        <v>195</v>
      </c>
      <c r="G33" s="13" t="s">
        <v>183</v>
      </c>
      <c r="H33" s="13">
        <v>14.3</v>
      </c>
      <c r="I33" s="7">
        <v>4670</v>
      </c>
    </row>
    <row r="34" spans="1:12" x14ac:dyDescent="0.45">
      <c r="A34" s="13" t="s">
        <v>172</v>
      </c>
      <c r="B34" s="13" t="s">
        <v>177</v>
      </c>
      <c r="C34" s="13">
        <v>7.5</v>
      </c>
      <c r="D34" s="6">
        <v>2204589</v>
      </c>
      <c r="F34" s="13" t="s">
        <v>194</v>
      </c>
      <c r="G34" s="13" t="s">
        <v>184</v>
      </c>
      <c r="H34" s="13">
        <v>15.2</v>
      </c>
      <c r="I34" s="7">
        <v>2260</v>
      </c>
      <c r="J34" s="62" t="s">
        <v>198</v>
      </c>
      <c r="K34" s="63"/>
      <c r="L34" s="63"/>
    </row>
    <row r="35" spans="1:12" x14ac:dyDescent="0.45">
      <c r="A35" s="13" t="s">
        <v>174</v>
      </c>
      <c r="B35" s="13" t="s">
        <v>175</v>
      </c>
      <c r="C35" s="13">
        <v>92</v>
      </c>
      <c r="D35" s="6">
        <v>1854204</v>
      </c>
      <c r="F35" s="13" t="s">
        <v>191</v>
      </c>
      <c r="G35" s="13" t="s">
        <v>187</v>
      </c>
      <c r="H35" s="13">
        <v>11.4</v>
      </c>
      <c r="I35" s="7">
        <v>4840</v>
      </c>
      <c r="J35" s="63"/>
      <c r="K35" s="63"/>
      <c r="L35" s="63"/>
    </row>
    <row r="36" spans="1:12" x14ac:dyDescent="0.45">
      <c r="A36" s="58" t="s">
        <v>179</v>
      </c>
      <c r="B36" s="59"/>
      <c r="C36" s="60"/>
      <c r="D36" s="17">
        <f>COUNTIF(D27:D35,"&gt;=3000000")/COUNT(D27:D35)</f>
        <v>0.33333333333333331</v>
      </c>
      <c r="F36" s="13" t="s">
        <v>196</v>
      </c>
      <c r="G36" s="13" t="s">
        <v>183</v>
      </c>
      <c r="H36" s="13">
        <v>12.7</v>
      </c>
      <c r="I36" s="7">
        <v>4190</v>
      </c>
      <c r="J36" s="61" t="str">
        <f>INDEX(F27:I36,MATCH(DMAX(F26:I36,3,G26:G27),H27:H36,0),1)</f>
        <v>아반스</v>
      </c>
      <c r="K36" s="61"/>
      <c r="L36" s="6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sqref="A1:G1"/>
    </sheetView>
  </sheetViews>
  <sheetFormatPr defaultRowHeight="17" outlineLevelRow="3" x14ac:dyDescent="0.45"/>
  <cols>
    <col min="1" max="1" width="14.33203125" bestFit="1" customWidth="1"/>
    <col min="2" max="2" width="11.25" bestFit="1" customWidth="1"/>
    <col min="7" max="7" width="10.58203125" bestFit="1" customWidth="1"/>
  </cols>
  <sheetData>
    <row r="1" spans="1:7" ht="21" x14ac:dyDescent="0.45">
      <c r="A1" s="57" t="s">
        <v>87</v>
      </c>
      <c r="B1" s="57"/>
      <c r="C1" s="57"/>
      <c r="D1" s="57"/>
      <c r="E1" s="57"/>
      <c r="F1" s="57"/>
      <c r="G1" s="57"/>
    </row>
    <row r="3" spans="1:7" x14ac:dyDescent="0.45">
      <c r="A3" s="4" t="s">
        <v>88</v>
      </c>
      <c r="B3" s="4" t="s">
        <v>89</v>
      </c>
      <c r="C3" s="4" t="s">
        <v>90</v>
      </c>
      <c r="D3" s="4" t="s">
        <v>91</v>
      </c>
      <c r="E3" s="4" t="s">
        <v>92</v>
      </c>
      <c r="F3" s="4" t="s">
        <v>5</v>
      </c>
      <c r="G3" s="4" t="s">
        <v>93</v>
      </c>
    </row>
    <row r="4" spans="1:7" outlineLevel="3" x14ac:dyDescent="0.45">
      <c r="A4" s="4" t="s">
        <v>98</v>
      </c>
      <c r="B4" s="4" t="s">
        <v>94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5">
      <c r="A5" s="4" t="s">
        <v>99</v>
      </c>
      <c r="B5" s="4" t="s">
        <v>94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5">
      <c r="A6" s="4" t="s">
        <v>106</v>
      </c>
      <c r="B6" s="4" t="s">
        <v>94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5">
      <c r="A7" s="4" t="s">
        <v>97</v>
      </c>
      <c r="B7" s="4" t="s">
        <v>94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5">
      <c r="A8" s="21"/>
      <c r="B8" s="35" t="s">
        <v>220</v>
      </c>
      <c r="C8" s="6"/>
      <c r="D8" s="6"/>
      <c r="E8" s="6"/>
      <c r="F8" s="6">
        <f>SUBTOTAL(4,F4:F7)</f>
        <v>76</v>
      </c>
      <c r="G8" s="6"/>
    </row>
    <row r="9" spans="1:7" outlineLevel="1" x14ac:dyDescent="0.45">
      <c r="A9" s="21"/>
      <c r="B9" s="35" t="s">
        <v>216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5">
      <c r="A10" s="4" t="s">
        <v>101</v>
      </c>
      <c r="B10" s="4" t="s">
        <v>96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5">
      <c r="A11" s="4" t="s">
        <v>102</v>
      </c>
      <c r="B11" s="4" t="s">
        <v>96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5">
      <c r="A12" s="4" t="s">
        <v>100</v>
      </c>
      <c r="B12" s="4" t="s">
        <v>96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5">
      <c r="A13" s="21"/>
      <c r="B13" s="35" t="s">
        <v>221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5">
      <c r="A14" s="21"/>
      <c r="B14" s="35" t="s">
        <v>217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5">
      <c r="A15" s="4" t="s">
        <v>104</v>
      </c>
      <c r="B15" s="4" t="s">
        <v>95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5">
      <c r="A16" s="4" t="s">
        <v>103</v>
      </c>
      <c r="B16" s="4" t="s">
        <v>95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5">
      <c r="A17" s="4" t="s">
        <v>107</v>
      </c>
      <c r="B17" s="4" t="s">
        <v>95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5">
      <c r="A18" s="4" t="s">
        <v>105</v>
      </c>
      <c r="B18" s="4" t="s">
        <v>95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5">
      <c r="A19" s="36"/>
      <c r="B19" s="38" t="s">
        <v>222</v>
      </c>
      <c r="C19" s="37"/>
      <c r="D19" s="37"/>
      <c r="E19" s="37"/>
      <c r="F19" s="37">
        <f>SUBTOTAL(4,F15:F18)</f>
        <v>139</v>
      </c>
      <c r="G19" s="37"/>
    </row>
    <row r="20" spans="1:7" outlineLevel="1" x14ac:dyDescent="0.45">
      <c r="A20" s="36"/>
      <c r="B20" s="38" t="s">
        <v>218</v>
      </c>
      <c r="C20" s="37">
        <f>SUBTOTAL(1,C15:C18)</f>
        <v>836.25</v>
      </c>
      <c r="D20" s="37">
        <f>SUBTOTAL(1,D15:D18)</f>
        <v>1187.25</v>
      </c>
      <c r="E20" s="37"/>
      <c r="F20" s="37"/>
      <c r="G20" s="37"/>
    </row>
    <row r="21" spans="1:7" x14ac:dyDescent="0.45">
      <c r="A21" s="36"/>
      <c r="B21" s="38" t="s">
        <v>223</v>
      </c>
      <c r="C21" s="37"/>
      <c r="D21" s="37"/>
      <c r="E21" s="37"/>
      <c r="F21" s="37">
        <f>SUBTOTAL(4,F4:F18)</f>
        <v>196</v>
      </c>
      <c r="G21" s="37"/>
    </row>
    <row r="22" spans="1:7" x14ac:dyDescent="0.45">
      <c r="A22" s="36"/>
      <c r="B22" s="38" t="s">
        <v>219</v>
      </c>
      <c r="C22" s="37">
        <f>SUBTOTAL(1,C4:C18)</f>
        <v>600.81818181818187</v>
      </c>
      <c r="D22" s="37">
        <f>SUBTOTAL(1,D4:D18)</f>
        <v>874.72727272727275</v>
      </c>
      <c r="E22" s="37"/>
      <c r="F22" s="37"/>
      <c r="G22" s="37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437F-90C8-484C-BFDE-56C27186D1D0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7.66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44" t="s">
        <v>229</v>
      </c>
      <c r="C2" s="45"/>
      <c r="D2" s="51"/>
      <c r="E2" s="51"/>
      <c r="F2" s="51"/>
    </row>
    <row r="3" spans="2:6" collapsed="1" x14ac:dyDescent="0.45">
      <c r="B3" s="43"/>
      <c r="C3" s="43"/>
      <c r="D3" s="52" t="s">
        <v>231</v>
      </c>
      <c r="E3" s="52" t="s">
        <v>227</v>
      </c>
      <c r="F3" s="52" t="s">
        <v>228</v>
      </c>
    </row>
    <row r="4" spans="2:6" hidden="1" outlineLevel="1" x14ac:dyDescent="0.45">
      <c r="B4" s="47"/>
      <c r="C4" s="47"/>
      <c r="D4" s="39"/>
      <c r="E4" s="54"/>
      <c r="F4" s="54"/>
    </row>
    <row r="5" spans="2:6" x14ac:dyDescent="0.45">
      <c r="B5" s="48" t="s">
        <v>230</v>
      </c>
      <c r="C5" s="49"/>
      <c r="D5" s="46"/>
      <c r="E5" s="46"/>
      <c r="F5" s="46"/>
    </row>
    <row r="6" spans="2:6" outlineLevel="1" x14ac:dyDescent="0.45">
      <c r="B6" s="47"/>
      <c r="C6" s="47" t="s">
        <v>224</v>
      </c>
      <c r="D6" s="40">
        <v>0.15</v>
      </c>
      <c r="E6" s="53">
        <v>0.18</v>
      </c>
      <c r="F6" s="53">
        <v>0.12</v>
      </c>
    </row>
    <row r="7" spans="2:6" x14ac:dyDescent="0.45">
      <c r="B7" s="48" t="s">
        <v>232</v>
      </c>
      <c r="C7" s="49"/>
      <c r="D7" s="46"/>
      <c r="E7" s="46"/>
      <c r="F7" s="46"/>
    </row>
    <row r="8" spans="2:6" outlineLevel="1" x14ac:dyDescent="0.45">
      <c r="B8" s="47"/>
      <c r="C8" s="47" t="s">
        <v>225</v>
      </c>
      <c r="D8" s="41">
        <v>1622205</v>
      </c>
      <c r="E8" s="41">
        <v>1946646</v>
      </c>
      <c r="F8" s="41">
        <v>1297764</v>
      </c>
    </row>
    <row r="9" spans="2:6" outlineLevel="1" x14ac:dyDescent="0.45">
      <c r="B9" s="47"/>
      <c r="C9" s="47" t="s">
        <v>236</v>
      </c>
      <c r="D9" s="41">
        <v>1917855</v>
      </c>
      <c r="E9" s="41">
        <v>2301426</v>
      </c>
      <c r="F9" s="41">
        <v>1534284</v>
      </c>
    </row>
    <row r="10" spans="2:6" ht="17.5" outlineLevel="1" thickBot="1" x14ac:dyDescent="0.5">
      <c r="B10" s="50"/>
      <c r="C10" s="50" t="s">
        <v>226</v>
      </c>
      <c r="D10" s="42">
        <v>1951380</v>
      </c>
      <c r="E10" s="42">
        <v>2341656</v>
      </c>
      <c r="F10" s="42">
        <v>1561104</v>
      </c>
    </row>
    <row r="11" spans="2:6" x14ac:dyDescent="0.45">
      <c r="B11" t="s">
        <v>233</v>
      </c>
    </row>
    <row r="12" spans="2:6" x14ac:dyDescent="0.45">
      <c r="B12" t="s">
        <v>234</v>
      </c>
    </row>
    <row r="13" spans="2:6" x14ac:dyDescent="0.45">
      <c r="B13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sqref="A1:E1"/>
    </sheetView>
  </sheetViews>
  <sheetFormatPr defaultRowHeight="17" x14ac:dyDescent="0.45"/>
  <cols>
    <col min="1" max="1" width="9.5" bestFit="1" customWidth="1"/>
    <col min="2" max="2" width="9.5" customWidth="1"/>
    <col min="4" max="4" width="11.6640625" bestFit="1" customWidth="1"/>
    <col min="5" max="5" width="10.58203125" bestFit="1" customWidth="1"/>
  </cols>
  <sheetData>
    <row r="1" spans="1:7" ht="21" x14ac:dyDescent="0.45">
      <c r="A1" s="57" t="s">
        <v>109</v>
      </c>
      <c r="B1" s="57"/>
      <c r="C1" s="57"/>
      <c r="D1" s="57"/>
      <c r="E1" s="57"/>
    </row>
    <row r="3" spans="1:7" x14ac:dyDescent="0.45">
      <c r="A3" s="4" t="s">
        <v>108</v>
      </c>
      <c r="B3" s="4" t="s">
        <v>111</v>
      </c>
      <c r="C3" s="4" t="s">
        <v>110</v>
      </c>
      <c r="D3" s="4" t="s">
        <v>48</v>
      </c>
      <c r="E3" s="4" t="s">
        <v>66</v>
      </c>
      <c r="G3" s="10" t="s">
        <v>119</v>
      </c>
    </row>
    <row r="4" spans="1:7" x14ac:dyDescent="0.45">
      <c r="A4" s="9">
        <v>45293</v>
      </c>
      <c r="B4" s="9" t="s">
        <v>112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45">
      <c r="A5" s="9">
        <v>45299</v>
      </c>
      <c r="B5" s="9" t="s">
        <v>113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5">
      <c r="A6" s="9">
        <v>45307</v>
      </c>
      <c r="B6" s="9" t="s">
        <v>114</v>
      </c>
      <c r="C6" s="6">
        <v>204</v>
      </c>
      <c r="D6" s="6">
        <v>3978000</v>
      </c>
      <c r="E6" s="6">
        <f t="shared" si="0"/>
        <v>596700</v>
      </c>
    </row>
    <row r="7" spans="1:7" x14ac:dyDescent="0.45">
      <c r="A7" s="9">
        <v>45316</v>
      </c>
      <c r="B7" s="9" t="s">
        <v>115</v>
      </c>
      <c r="C7" s="6">
        <v>129</v>
      </c>
      <c r="D7" s="6">
        <v>2360700</v>
      </c>
      <c r="E7" s="6">
        <f t="shared" si="0"/>
        <v>354105</v>
      </c>
    </row>
    <row r="8" spans="1:7" x14ac:dyDescent="0.45">
      <c r="A8" s="61" t="s">
        <v>116</v>
      </c>
      <c r="B8" s="61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45">
      <c r="A9" s="9">
        <v>45327</v>
      </c>
      <c r="B9" s="9" t="s">
        <v>112</v>
      </c>
      <c r="C9" s="6">
        <v>153</v>
      </c>
      <c r="D9" s="6">
        <v>2417400</v>
      </c>
      <c r="E9" s="6">
        <f>D9*$G$4</f>
        <v>362610</v>
      </c>
    </row>
    <row r="10" spans="1:7" x14ac:dyDescent="0.45">
      <c r="A10" s="9">
        <v>45332</v>
      </c>
      <c r="B10" s="9" t="s">
        <v>113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5">
      <c r="A11" s="9">
        <v>45340</v>
      </c>
      <c r="B11" s="9" t="s">
        <v>114</v>
      </c>
      <c r="C11" s="6">
        <v>252</v>
      </c>
      <c r="D11" s="6">
        <v>4914000</v>
      </c>
      <c r="E11" s="6">
        <f t="shared" si="2"/>
        <v>737100</v>
      </c>
    </row>
    <row r="12" spans="1:7" x14ac:dyDescent="0.45">
      <c r="A12" s="9">
        <v>45348</v>
      </c>
      <c r="B12" s="9" t="s">
        <v>115</v>
      </c>
      <c r="C12" s="6">
        <v>164</v>
      </c>
      <c r="D12" s="6">
        <v>3001200</v>
      </c>
      <c r="E12" s="6">
        <f t="shared" si="2"/>
        <v>450180</v>
      </c>
    </row>
    <row r="13" spans="1:7" x14ac:dyDescent="0.45">
      <c r="A13" s="61" t="s">
        <v>117</v>
      </c>
      <c r="B13" s="61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45">
      <c r="A14" s="9">
        <v>45355</v>
      </c>
      <c r="B14" s="9" t="s">
        <v>112</v>
      </c>
      <c r="C14" s="6">
        <v>186</v>
      </c>
      <c r="D14" s="6">
        <v>2938800</v>
      </c>
      <c r="E14" s="6">
        <f>D14*$G$4</f>
        <v>440820</v>
      </c>
    </row>
    <row r="15" spans="1:7" x14ac:dyDescent="0.45">
      <c r="A15" s="9">
        <v>45363</v>
      </c>
      <c r="B15" s="9" t="s">
        <v>113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5">
      <c r="A16" s="9">
        <v>45371</v>
      </c>
      <c r="B16" s="9" t="s">
        <v>114</v>
      </c>
      <c r="C16" s="6">
        <v>227</v>
      </c>
      <c r="D16" s="6">
        <v>4426500</v>
      </c>
      <c r="E16" s="6">
        <f t="shared" si="4"/>
        <v>663975</v>
      </c>
    </row>
    <row r="17" spans="1:5" x14ac:dyDescent="0.45">
      <c r="A17" s="9">
        <v>45380</v>
      </c>
      <c r="B17" s="9" t="s">
        <v>115</v>
      </c>
      <c r="C17" s="6">
        <v>149</v>
      </c>
      <c r="D17" s="6">
        <v>2726700</v>
      </c>
      <c r="E17" s="6">
        <f t="shared" si="4"/>
        <v>409005</v>
      </c>
    </row>
    <row r="18" spans="1:5" x14ac:dyDescent="0.45">
      <c r="A18" s="61" t="s">
        <v>118</v>
      </c>
      <c r="B18" s="61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0" sqref="E8 E13 E18">
    <scenario name="세율인상" locked="1" count="1" user="김종일">
      <inputCells r="G4" val="0.18" numFmtId="9"/>
    </scenario>
    <scenario name="세율인하" locked="1" count="1" user="김종일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sqref="A1:F1"/>
    </sheetView>
  </sheetViews>
  <sheetFormatPr defaultRowHeight="17" x14ac:dyDescent="0.45"/>
  <cols>
    <col min="2" max="2" width="10.58203125" bestFit="1" customWidth="1"/>
    <col min="3" max="3" width="12.332031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57" t="s">
        <v>61</v>
      </c>
      <c r="B1" s="57"/>
      <c r="C1" s="57"/>
      <c r="D1" s="57"/>
      <c r="E1" s="57"/>
      <c r="F1" s="57"/>
    </row>
    <row r="3" spans="1:6" x14ac:dyDescent="0.45">
      <c r="A3" s="55" t="s">
        <v>62</v>
      </c>
      <c r="B3" s="55" t="s">
        <v>63</v>
      </c>
      <c r="C3" s="55" t="s">
        <v>65</v>
      </c>
      <c r="D3" s="55" t="s">
        <v>64</v>
      </c>
      <c r="E3" s="55" t="s">
        <v>66</v>
      </c>
      <c r="F3" s="55" t="s">
        <v>67</v>
      </c>
    </row>
    <row r="4" spans="1:6" x14ac:dyDescent="0.45">
      <c r="A4" s="4" t="s">
        <v>68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5">
      <c r="A5" s="4" t="s">
        <v>69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5">
      <c r="A6" s="4" t="s">
        <v>70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5">
      <c r="A7" s="4" t="s">
        <v>71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5">
      <c r="A8" s="4" t="s">
        <v>72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5">
      <c r="A9" s="4" t="s">
        <v>73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5">
      <c r="A10" s="4" t="s">
        <v>74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5">
      <c r="A11" s="4" t="s">
        <v>75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sqref="A1:D1"/>
    </sheetView>
  </sheetViews>
  <sheetFormatPr defaultRowHeight="17" x14ac:dyDescent="0.45"/>
  <cols>
    <col min="4" max="4" width="11.83203125" bestFit="1" customWidth="1"/>
  </cols>
  <sheetData>
    <row r="1" spans="1:4" ht="21" x14ac:dyDescent="0.45">
      <c r="A1" s="57" t="s">
        <v>77</v>
      </c>
      <c r="B1" s="57"/>
      <c r="C1" s="57"/>
      <c r="D1" s="57"/>
    </row>
    <row r="3" spans="1:4" x14ac:dyDescent="0.45">
      <c r="A3" s="4" t="s">
        <v>80</v>
      </c>
      <c r="B3" s="4" t="s">
        <v>78</v>
      </c>
      <c r="C3" s="4" t="s">
        <v>79</v>
      </c>
      <c r="D3" s="4" t="s">
        <v>48</v>
      </c>
    </row>
    <row r="4" spans="1:4" x14ac:dyDescent="0.45">
      <c r="A4" s="4" t="s">
        <v>81</v>
      </c>
      <c r="B4" s="8">
        <v>3957</v>
      </c>
      <c r="C4" s="8">
        <v>34</v>
      </c>
      <c r="D4" s="8">
        <f>B4*12500</f>
        <v>49462500</v>
      </c>
    </row>
    <row r="5" spans="1:4" x14ac:dyDescent="0.45">
      <c r="A5" s="4" t="s">
        <v>82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5">
      <c r="A6" s="4" t="s">
        <v>83</v>
      </c>
      <c r="B6" s="8">
        <v>5133</v>
      </c>
      <c r="C6" s="8">
        <v>22</v>
      </c>
      <c r="D6" s="8">
        <f t="shared" si="0"/>
        <v>64162500</v>
      </c>
    </row>
    <row r="7" spans="1:4" x14ac:dyDescent="0.45">
      <c r="A7" s="4" t="s">
        <v>84</v>
      </c>
      <c r="B7" s="8">
        <v>4320</v>
      </c>
      <c r="C7" s="8">
        <v>46</v>
      </c>
      <c r="D7" s="8">
        <f t="shared" si="0"/>
        <v>54000000</v>
      </c>
    </row>
    <row r="8" spans="1:4" x14ac:dyDescent="0.45">
      <c r="A8" s="4" t="s">
        <v>85</v>
      </c>
      <c r="B8" s="8">
        <v>6584</v>
      </c>
      <c r="C8" s="8">
        <v>63</v>
      </c>
      <c r="D8" s="8">
        <f t="shared" si="0"/>
        <v>82300000</v>
      </c>
    </row>
    <row r="9" spans="1:4" x14ac:dyDescent="0.45">
      <c r="A9" s="4" t="s">
        <v>86</v>
      </c>
      <c r="B9" s="8">
        <v>5869</v>
      </c>
      <c r="C9" s="8">
        <v>49</v>
      </c>
      <c r="D9" s="8">
        <f t="shared" si="0"/>
        <v>73362500</v>
      </c>
    </row>
    <row r="10" spans="1:4" x14ac:dyDescent="0.45">
      <c r="A10" s="4" t="s">
        <v>76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2024-04-04T05:45:49Z</dcterms:created>
  <dcterms:modified xsi:type="dcterms:W3CDTF">2024-06-03T01:20:33Z</dcterms:modified>
</cp:coreProperties>
</file>