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404B153-544A-4CFD-8834-69F588989D69}" xr6:coauthVersionLast="47" xr6:coauthVersionMax="47" xr10:uidLastSave="{00000000-0000-0000-0000-000000000000}"/>
  <bookViews>
    <workbookView xWindow="-108" yWindow="-108" windowWidth="23256" windowHeight="12456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4" l="1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21" i="5"/>
  <c r="F19" i="5"/>
  <c r="F13" i="5"/>
  <c r="F8" i="5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<sst xmlns="http://schemas.openxmlformats.org/spreadsheetml/2006/main" count="292" uniqueCount="239">
  <si>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</si>
  <si>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</si>
  <si>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</si>
  <si>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</si>
  <si>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</si>
  <si>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</si>
  <si>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</si>
  <si>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</si>
  <si>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</si>
  <si>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</si>
  <si>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</si>
  <si>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</si>
  <si>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</si>
  <si>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</si>
  <si>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</si>
  <si>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</si>
  <si>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</si>
  <si>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</si>
  <si>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</si>
  <si>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</si>
  <si>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</si>
  <si>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</si>
  <si>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</si>
  <si>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</si>
  <si>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</si>
  <si>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</si>
  <si>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</si>
  <si>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</si>
  <si>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</si>
  <si>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</si>
  <si>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</si>
  <si>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</si>
  <si>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</si>
  <si>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</si>
  <si>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</si>
  <si>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</si>
  <si>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</si>
  <si>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</si>
  <si>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</si>
  <si>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</si>
  <si>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</si>
  <si>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</si>
  <si>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</si>
  <si>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</si>
  <si>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</si>
  <si>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</si>
  <si>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</si>
  <si>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</si>
  <si>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</si>
  <si>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</si>
  <si>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</si>
  <si>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</si>
  <si>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</si>
  <si>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</si>
  <si>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</si>
  <si>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</si>
  <si>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</si>
  <si>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</si>
  <si>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</si>
  <si>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</si>
  <si>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</si>
  <si>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</si>
  <si>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</si>
  <si>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</si>
  <si>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</si>
  <si>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</si>
  <si>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</si>
  <si>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</si>
  <si>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</si>
  <si>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</si>
  <si>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</si>
  <si>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</si>
  <si>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</si>
  <si>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</si>
  <si>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</si>
  <si>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</si>
  <si>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</si>
  <si>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</si>
  <si>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</si>
  <si>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</si>
  <si>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</si>
  <si>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</si>
  <si>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</si>
  <si>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</si>
  <si>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</si>
  <si>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</si>
  <si>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</si>
  <si>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</si>
  <si>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</si>
  <si>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</si>
  <si>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</si>
  <si>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</si>
  <si>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</si>
  <si>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</si>
  <si>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</si>
  <si>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</si>
  <si>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</si>
  <si>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</si>
  <si>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</si>
  <si>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</si>
  <si>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</si>
  <si>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</si>
  <si>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</si>
  <si>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</si>
  <si>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</si>
  <si>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</si>
  <si>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</si>
  <si>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</si>
  <si>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</si>
  <si>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</si>
  <si>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</si>
  <si>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</si>
  <si>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</si>
  <si>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</si>
  <si>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</si>
  <si>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</si>
  <si>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</si>
  <si>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</si>
  <si>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</si>
  <si>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</si>
  <si>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</si>
  <si>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</si>
  <si>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</si>
  <si>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</si>
  <si>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</si>
  <si>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</si>
  <si>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</si>
  <si>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</si>
  <si>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</si>
  <si>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</si>
  <si>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</si>
  <si>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</si>
  <si>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</si>
  <si>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</si>
  <si>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</si>
  <si>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</si>
  <si>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</si>
  <si>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</si>
  <si>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</si>
  <si>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</si>
  <si>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</si>
  <si>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</si>
  <si>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</si>
  <si>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</si>
  <si>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</si>
  <si>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</si>
  <si>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</si>
  <si>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</si>
  <si>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</si>
  <si>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</si>
  <si>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</si>
  <si>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</si>
  <si>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</si>
  <si>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</si>
  <si>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</si>
  <si>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</si>
  <si>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</si>
  <si>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</si>
  <si>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</si>
  <si>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</si>
  <si>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</si>
  <si>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</si>
  <si>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</si>
  <si>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</si>
  <si>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</si>
  <si>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</si>
  <si>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</si>
  <si>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</si>
  <si>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</si>
  <si>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</si>
  <si>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</si>
  <si>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</si>
  <si>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</si>
  <si>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</si>
  <si>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</si>
  <si>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</si>
  <si>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</si>
  <si>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</si>
  <si>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</si>
  <si>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</si>
  <si>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</si>
  <si>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</si>
  <si>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</si>
  <si>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</si>
  <si>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</si>
  <si>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</si>
  <si>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</si>
  <si>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</si>
  <si>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</si>
  <si>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</si>
  <si>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</si>
  <si>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</si>
  <si>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</si>
  <si>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</si>
  <si>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</si>
  <si>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</si>
  <si>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</si>
  <si>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</si>
  <si>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</si>
  <si>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</si>
  <si>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</si>
  <si>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</si>
  <si>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</si>
  <si>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</si>
  <si>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</si>
  <si>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</si>
  <si>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솜사탕제조법</t>
    <phoneticPr fontId="1" type="noConversion"/>
  </si>
  <si>
    <t>현명한미술관</t>
    <phoneticPr fontId="1" type="noConversion"/>
  </si>
  <si>
    <t>불편의법칙</t>
    <phoneticPr fontId="1" type="noConversion"/>
  </si>
  <si>
    <t>과학과미래</t>
    <phoneticPr fontId="1" type="noConversion"/>
  </si>
  <si>
    <t>투자의기술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</si>
  <si>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</si>
  <si>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</si>
  <si>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</si>
  <si>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</si>
  <si>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</si>
  <si>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★서울시 도서관 현황 및 이용 실태★</t>
    <phoneticPr fontId="1" type="noConversion"/>
  </si>
  <si>
    <t>전체 평균</t>
  </si>
  <si>
    <t>전체 최대값</t>
  </si>
  <si>
    <t>단품 평균</t>
  </si>
  <si>
    <t>사이드 평균</t>
  </si>
  <si>
    <t>세트 평균</t>
  </si>
  <si>
    <t>단품 최대</t>
  </si>
  <si>
    <t>사이드 최대</t>
  </si>
  <si>
    <t>세트 최대</t>
  </si>
  <si>
    <t>세율</t>
  </si>
  <si>
    <t>소계1월</t>
  </si>
  <si>
    <t>소계2월</t>
  </si>
  <si>
    <t>소계3월</t>
  </si>
  <si>
    <t>세율인상</t>
  </si>
  <si>
    <t>만든 사람 pc 날짜 2026-01-27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</si>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</sst>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 "/>
    <numFmt numFmtId="178" formatCode="mm&quot;월&quot;\ dd&quot;일&quot;"/>
    <numFmt numFmtId="179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1" applyFont="1" applyBorder="1">
      <alignment vertical="center"/>
    </xf>
    <xf numFmtId="176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6" borderId="1" xfId="4" applyBorder="1" applyAlignment="1">
      <alignment horizontal="center" vertical="center"/>
    </xf>
    <xf numFmtId="176" fontId="0" fillId="0" borderId="1" xfId="2" applyNumberFormat="1" applyFon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19200"/>
        <c:axId val="1067433120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067433120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67419200"/>
        <c:crosses val="max"/>
        <c:crossBetween val="between"/>
        <c:majorUnit val="20"/>
      </c:valAx>
      <c:catAx>
        <c:axId val="106741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74331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15240</xdr:colOff>
      <xdr:row>12</xdr:row>
      <xdr:rowOff>30480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0DF4480-CBDD-904E-5B35-6AA7FC744D6E}"/>
            </a:ext>
          </a:extLst>
        </xdr:cNvPr>
        <xdr:cNvSpPr/>
      </xdr:nvSpPr>
      <xdr:spPr>
        <a:xfrm>
          <a:off x="1493520" y="2727960"/>
          <a:ext cx="92202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F13" sqref="F13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4">
      <c r="A4" s="2" t="s">
        <v>211</v>
      </c>
      <c r="B4" s="2" t="s">
        <v>210</v>
      </c>
      <c r="C4" s="2" t="s">
        <v>201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212</v>
      </c>
      <c r="B5" s="2" t="s">
        <v>209</v>
      </c>
      <c r="C5" s="2" t="s">
        <v>202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213</v>
      </c>
      <c r="B6" s="2" t="s">
        <v>208</v>
      </c>
      <c r="C6" s="2" t="s">
        <v>203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214</v>
      </c>
      <c r="B7" s="2" t="s">
        <v>207</v>
      </c>
      <c r="C7" s="2" t="s">
        <v>204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215</v>
      </c>
      <c r="B8" s="2" t="s">
        <v>206</v>
      </c>
      <c r="C8" s="2" t="s">
        <v>205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H5" sqref="H5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54" t="s">
        <v>216</v>
      </c>
      <c r="B1" s="54"/>
      <c r="C1" s="54"/>
      <c r="D1" s="54"/>
      <c r="E1" s="54"/>
      <c r="F1" s="54"/>
    </row>
    <row r="2" spans="1:6" ht="18.600000000000001" thickTop="1" thickBot="1" x14ac:dyDescent="0.45"/>
    <row r="3" spans="1:6" x14ac:dyDescent="0.4">
      <c r="A3" s="24" t="s">
        <v>2</v>
      </c>
      <c r="B3" s="25" t="s">
        <v>3</v>
      </c>
      <c r="C3" s="25" t="s">
        <v>7</v>
      </c>
      <c r="D3" s="25" t="s">
        <v>4</v>
      </c>
      <c r="E3" s="25" t="s">
        <v>6</v>
      </c>
      <c r="F3" s="26" t="s">
        <v>5</v>
      </c>
    </row>
    <row r="4" spans="1:6" x14ac:dyDescent="0.4">
      <c r="A4" s="27" t="s">
        <v>8</v>
      </c>
      <c r="B4" s="22">
        <v>36923</v>
      </c>
      <c r="C4" s="20" t="s">
        <v>15</v>
      </c>
      <c r="D4" s="23">
        <v>57381</v>
      </c>
      <c r="E4" s="20">
        <v>1.65</v>
      </c>
      <c r="F4" s="28">
        <v>524587</v>
      </c>
    </row>
    <row r="5" spans="1:6" x14ac:dyDescent="0.4">
      <c r="A5" s="27" t="s">
        <v>9</v>
      </c>
      <c r="B5" s="22">
        <v>34977</v>
      </c>
      <c r="C5" s="20" t="s">
        <v>16</v>
      </c>
      <c r="D5" s="23">
        <v>63149</v>
      </c>
      <c r="E5" s="20">
        <v>0.92</v>
      </c>
      <c r="F5" s="28">
        <v>468014</v>
      </c>
    </row>
    <row r="6" spans="1:6" x14ac:dyDescent="0.4">
      <c r="A6" s="27" t="s">
        <v>10</v>
      </c>
      <c r="B6" s="22">
        <v>35919</v>
      </c>
      <c r="C6" s="20" t="s">
        <v>17</v>
      </c>
      <c r="D6" s="23">
        <v>43682</v>
      </c>
      <c r="E6" s="20">
        <v>1.18</v>
      </c>
      <c r="F6" s="28">
        <v>738992</v>
      </c>
    </row>
    <row r="7" spans="1:6" x14ac:dyDescent="0.4">
      <c r="A7" s="27" t="s">
        <v>11</v>
      </c>
      <c r="B7" s="22">
        <v>41376</v>
      </c>
      <c r="C7" s="20" t="s">
        <v>18</v>
      </c>
      <c r="D7" s="23">
        <v>50075</v>
      </c>
      <c r="E7" s="20">
        <v>1.27</v>
      </c>
      <c r="F7" s="28">
        <v>506347</v>
      </c>
    </row>
    <row r="8" spans="1:6" x14ac:dyDescent="0.4">
      <c r="A8" s="27" t="s">
        <v>12</v>
      </c>
      <c r="B8" s="22">
        <v>38598</v>
      </c>
      <c r="C8" s="20" t="s">
        <v>19</v>
      </c>
      <c r="D8" s="23">
        <v>43908</v>
      </c>
      <c r="E8" s="20">
        <v>1.52</v>
      </c>
      <c r="F8" s="28">
        <v>313363</v>
      </c>
    </row>
    <row r="9" spans="1:6" x14ac:dyDescent="0.4">
      <c r="A9" s="27" t="s">
        <v>13</v>
      </c>
      <c r="B9" s="22">
        <v>39619</v>
      </c>
      <c r="C9" s="20" t="s">
        <v>20</v>
      </c>
      <c r="D9" s="23">
        <v>49381</v>
      </c>
      <c r="E9" s="20">
        <v>1.49</v>
      </c>
      <c r="F9" s="28">
        <v>638245</v>
      </c>
    </row>
    <row r="10" spans="1:6" ht="18" thickBot="1" x14ac:dyDescent="0.45">
      <c r="A10" s="29" t="s">
        <v>14</v>
      </c>
      <c r="B10" s="30">
        <v>37956</v>
      </c>
      <c r="C10" s="31" t="s">
        <v>21</v>
      </c>
      <c r="D10" s="32">
        <v>56317</v>
      </c>
      <c r="E10" s="31">
        <v>1.28</v>
      </c>
      <c r="F10" s="33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J11" sqref="J11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55" t="s">
        <v>22</v>
      </c>
      <c r="B1" s="55"/>
      <c r="C1" s="55"/>
      <c r="D1" s="55"/>
      <c r="E1" s="55"/>
      <c r="F1" s="55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2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15" workbookViewId="0">
      <selection activeCell="N28" sqref="N28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4">
      <c r="A2" s="18" t="s">
        <v>180</v>
      </c>
      <c r="B2" s="18" t="s">
        <v>68</v>
      </c>
      <c r="C2" s="18" t="s">
        <v>181</v>
      </c>
      <c r="D2" s="19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4">
      <c r="A3" s="18" t="s">
        <v>182</v>
      </c>
      <c r="B3" s="18" t="s">
        <v>183</v>
      </c>
      <c r="C3" s="18">
        <v>120</v>
      </c>
      <c r="D3" s="18" t="str">
        <f>IF(AND(MID(A3,3,1)="R",$B3="세미나"),"30%","15%")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HLOOKUP(_xlfn.RANK.EQ(J3,$J$3:$J$11,0),$G$14:$J$15,2,1)</f>
        <v>B</v>
      </c>
    </row>
    <row r="4" spans="1:11" x14ac:dyDescent="0.4">
      <c r="A4" s="18" t="s">
        <v>191</v>
      </c>
      <c r="B4" s="18" t="s">
        <v>184</v>
      </c>
      <c r="C4" s="18">
        <v>100</v>
      </c>
      <c r="D4" s="21" t="str">
        <f t="shared" ref="D4:D11" si="0">IF(AND(MID(A4,3,1)="R",$B4="세미나"),"30%","15%")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HLOOKUP(_xlfn.RANK.EQ(J4,$J$3:$J$11,0),$G$14:$J$15,2,1)</f>
        <v>D</v>
      </c>
    </row>
    <row r="5" spans="1:11" x14ac:dyDescent="0.4">
      <c r="A5" s="18" t="s">
        <v>185</v>
      </c>
      <c r="B5" s="18" t="s">
        <v>183</v>
      </c>
      <c r="C5" s="18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4">
      <c r="A6" s="18" t="s">
        <v>193</v>
      </c>
      <c r="B6" s="18" t="s">
        <v>183</v>
      </c>
      <c r="C6" s="18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4">
      <c r="A7" s="18" t="s">
        <v>186</v>
      </c>
      <c r="B7" s="18" t="s">
        <v>184</v>
      </c>
      <c r="C7" s="18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4">
      <c r="A8" s="18" t="s">
        <v>187</v>
      </c>
      <c r="B8" s="18" t="s">
        <v>184</v>
      </c>
      <c r="C8" s="18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4">
      <c r="A9" s="18" t="s">
        <v>188</v>
      </c>
      <c r="B9" s="18" t="s">
        <v>189</v>
      </c>
      <c r="C9" s="18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4">
      <c r="A10" s="18" t="s">
        <v>190</v>
      </c>
      <c r="B10" s="18" t="s">
        <v>189</v>
      </c>
      <c r="C10" s="18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4">
      <c r="A11" s="18" t="s">
        <v>192</v>
      </c>
      <c r="B11" s="18" t="s">
        <v>184</v>
      </c>
      <c r="C11" s="18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4">
      <c r="A13" s="14" t="s">
        <v>123</v>
      </c>
      <c r="B13" s="15" t="s">
        <v>125</v>
      </c>
      <c r="F13" t="s">
        <v>109</v>
      </c>
    </row>
    <row r="14" spans="1:11" x14ac:dyDescent="0.4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4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4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4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4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4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4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4">
      <c r="A22" s="13" t="s">
        <v>133</v>
      </c>
      <c r="B22" s="13" t="s">
        <v>134</v>
      </c>
      <c r="C22" s="13">
        <v>24</v>
      </c>
      <c r="D22" s="6">
        <v>84000</v>
      </c>
      <c r="F22" s="13" t="s">
        <v>127</v>
      </c>
    </row>
    <row r="23" spans="1:9" x14ac:dyDescent="0.4">
      <c r="A23" s="56" t="s">
        <v>138</v>
      </c>
      <c r="B23" s="57"/>
      <c r="C23" s="58"/>
      <c r="D23" s="6">
        <f>ROUNDDOWN(DAVERAGE(A14:D22,4,$F$22:$F$23),-2)</f>
        <v>63300</v>
      </c>
      <c r="F23" s="13" t="s">
        <v>128</v>
      </c>
    </row>
    <row r="25" spans="1:9" x14ac:dyDescent="0.4">
      <c r="A25" s="14" t="s">
        <v>140</v>
      </c>
      <c r="B25" s="15" t="s">
        <v>141</v>
      </c>
      <c r="F25" s="14" t="s">
        <v>159</v>
      </c>
      <c r="G25" s="15" t="s">
        <v>164</v>
      </c>
      <c r="I25" s="17" t="s">
        <v>176</v>
      </c>
    </row>
    <row r="26" spans="1:9" x14ac:dyDescent="0.4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4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4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4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4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4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4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4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4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60" t="s">
        <v>177</v>
      </c>
      <c r="K34" s="61"/>
      <c r="L34" s="61"/>
    </row>
    <row r="35" spans="1:12" x14ac:dyDescent="0.4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61"/>
      <c r="K35" s="61"/>
      <c r="L35" s="61"/>
    </row>
    <row r="36" spans="1:12" x14ac:dyDescent="0.4">
      <c r="A36" s="56" t="s">
        <v>158</v>
      </c>
      <c r="B36" s="57"/>
      <c r="C36" s="58"/>
      <c r="D36" s="63">
        <f>COUNTIF(D27:D35,"&gt;=3000000")/COUNT($D$27:$D$35)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59" t="e">
        <f>INDEX(G27:H36,MATCH(DMAX(F26:I36,3,$G$26:$G$27),$H$27:$H$36,0),1,0)</f>
        <v>#VALUE!</v>
      </c>
      <c r="K36" s="59"/>
      <c r="L36" s="59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Q11" sqref="Q11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55" t="s">
        <v>66</v>
      </c>
      <c r="B1" s="55"/>
      <c r="C1" s="55"/>
      <c r="D1" s="55"/>
      <c r="E1" s="55"/>
      <c r="F1" s="55"/>
      <c r="G1" s="55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20"/>
      <c r="B8" s="34" t="s">
        <v>222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20"/>
      <c r="B9" s="34" t="s">
        <v>219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20"/>
      <c r="B13" s="34" t="s">
        <v>223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20"/>
      <c r="B14" s="34" t="s">
        <v>220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5"/>
      <c r="B19" s="37" t="s">
        <v>224</v>
      </c>
      <c r="C19" s="36"/>
      <c r="D19" s="36"/>
      <c r="E19" s="36"/>
      <c r="F19" s="36">
        <f>SUBTOTAL(4,F15:F18)</f>
        <v>139</v>
      </c>
      <c r="G19" s="36"/>
    </row>
    <row r="20" spans="1:7" outlineLevel="1" x14ac:dyDescent="0.4">
      <c r="A20" s="35"/>
      <c r="B20" s="37" t="s">
        <v>221</v>
      </c>
      <c r="C20" s="36">
        <f>SUBTOTAL(1,C15:C18)</f>
        <v>836.25</v>
      </c>
      <c r="D20" s="36">
        <f>SUBTOTAL(1,D15:D18)</f>
        <v>1187.25</v>
      </c>
      <c r="E20" s="36"/>
      <c r="F20" s="36"/>
      <c r="G20" s="36"/>
    </row>
    <row r="21" spans="1:7" x14ac:dyDescent="0.4">
      <c r="A21" s="35"/>
      <c r="B21" s="37" t="s">
        <v>218</v>
      </c>
      <c r="C21" s="36"/>
      <c r="D21" s="36"/>
      <c r="E21" s="36"/>
      <c r="F21" s="36">
        <f>SUBTOTAL(4,F4:F18)</f>
        <v>196</v>
      </c>
      <c r="G21" s="36"/>
    </row>
    <row r="22" spans="1:7" x14ac:dyDescent="0.4">
      <c r="A22" s="35"/>
      <c r="B22" s="37" t="s">
        <v>217</v>
      </c>
      <c r="C22" s="36">
        <f>SUBTOTAL(1,C4:C18)</f>
        <v>600.81818181818187</v>
      </c>
      <c r="D22" s="36">
        <f>SUBTOTAL(1,D4:D18)</f>
        <v>874.72727272727275</v>
      </c>
      <c r="E22" s="36"/>
      <c r="F22" s="36"/>
      <c r="G22" s="36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ED08-E201-45F4-84AC-E672168C9FB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3" t="s">
        <v>232</v>
      </c>
      <c r="C2" s="44"/>
      <c r="D2" s="50"/>
      <c r="E2" s="50"/>
      <c r="F2" s="50"/>
    </row>
    <row r="3" spans="2:6" collapsed="1" x14ac:dyDescent="0.4">
      <c r="B3" s="42"/>
      <c r="C3" s="42"/>
      <c r="D3" s="51" t="s">
        <v>234</v>
      </c>
      <c r="E3" s="51" t="s">
        <v>229</v>
      </c>
      <c r="F3" s="51" t="s">
        <v>231</v>
      </c>
    </row>
    <row r="4" spans="2:6" ht="46.8" hidden="1" outlineLevel="1" x14ac:dyDescent="0.4">
      <c r="B4" s="46"/>
      <c r="C4" s="46"/>
      <c r="D4" s="38"/>
      <c r="E4" s="53" t="s">
        <v>230</v>
      </c>
      <c r="F4" s="53" t="s">
        <v>230</v>
      </c>
    </row>
    <row r="5" spans="2:6" x14ac:dyDescent="0.4">
      <c r="B5" s="47" t="s">
        <v>233</v>
      </c>
      <c r="C5" s="48"/>
      <c r="D5" s="45"/>
      <c r="E5" s="45"/>
      <c r="F5" s="45"/>
    </row>
    <row r="6" spans="2:6" outlineLevel="1" x14ac:dyDescent="0.4">
      <c r="B6" s="46"/>
      <c r="C6" s="46" t="s">
        <v>225</v>
      </c>
      <c r="D6" s="39">
        <v>0.18</v>
      </c>
      <c r="E6" s="52">
        <v>0.18</v>
      </c>
      <c r="F6" s="52">
        <v>0.12</v>
      </c>
    </row>
    <row r="7" spans="2:6" x14ac:dyDescent="0.4">
      <c r="B7" s="47" t="s">
        <v>235</v>
      </c>
      <c r="C7" s="48"/>
      <c r="D7" s="45"/>
      <c r="E7" s="45"/>
      <c r="F7" s="45"/>
    </row>
    <row r="8" spans="2:6" outlineLevel="1" x14ac:dyDescent="0.4">
      <c r="B8" s="46"/>
      <c r="C8" s="46" t="s">
        <v>226</v>
      </c>
      <c r="D8" s="40">
        <v>1946646</v>
      </c>
      <c r="E8" s="40">
        <v>1946646</v>
      </c>
      <c r="F8" s="40">
        <v>1297764</v>
      </c>
    </row>
    <row r="9" spans="2:6" outlineLevel="1" x14ac:dyDescent="0.4">
      <c r="B9" s="46"/>
      <c r="C9" s="46" t="s">
        <v>227</v>
      </c>
      <c r="D9" s="40">
        <v>2301426</v>
      </c>
      <c r="E9" s="40">
        <v>2301426</v>
      </c>
      <c r="F9" s="40">
        <v>1534284</v>
      </c>
    </row>
    <row r="10" spans="2:6" ht="18" outlineLevel="1" thickBot="1" x14ac:dyDescent="0.45">
      <c r="B10" s="49"/>
      <c r="C10" s="49" t="s">
        <v>228</v>
      </c>
      <c r="D10" s="41">
        <v>2341656</v>
      </c>
      <c r="E10" s="41">
        <v>2341656</v>
      </c>
      <c r="F10" s="41">
        <v>1561104</v>
      </c>
    </row>
    <row r="11" spans="2:6" x14ac:dyDescent="0.4">
      <c r="B11" t="s">
        <v>236</v>
      </c>
    </row>
    <row r="12" spans="2:6" x14ac:dyDescent="0.4">
      <c r="B12" t="s">
        <v>237</v>
      </c>
    </row>
    <row r="13" spans="2:6" x14ac:dyDescent="0.4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55" t="s">
        <v>88</v>
      </c>
      <c r="B1" s="55"/>
      <c r="C1" s="55"/>
      <c r="D1" s="55"/>
      <c r="E1" s="55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463572</v>
      </c>
      <c r="G4" s="11">
        <v>0.18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342108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716040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424926</v>
      </c>
    </row>
    <row r="8" spans="1:7" x14ac:dyDescent="0.4">
      <c r="A8" s="59" t="s">
        <v>95</v>
      </c>
      <c r="B8" s="59"/>
      <c r="C8" s="12">
        <f>SUM(C4:C7)</f>
        <v>582</v>
      </c>
      <c r="D8" s="12">
        <f t="shared" ref="D8:E8" si="1">SUM(D4:D7)</f>
        <v>10814700</v>
      </c>
      <c r="E8" s="12">
        <f t="shared" si="1"/>
        <v>1946646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435132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441558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884520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540216</v>
      </c>
    </row>
    <row r="13" spans="1:7" x14ac:dyDescent="0.4">
      <c r="A13" s="59" t="s">
        <v>96</v>
      </c>
      <c r="B13" s="59"/>
      <c r="C13" s="12">
        <f>SUM(C9:C12)</f>
        <v>680</v>
      </c>
      <c r="D13" s="12">
        <f t="shared" ref="D13:E13" si="3">SUM(D9:D12)</f>
        <v>12785700</v>
      </c>
      <c r="E13" s="12">
        <f t="shared" si="3"/>
        <v>2301426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528984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525096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796770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490806</v>
      </c>
    </row>
    <row r="18" spans="1:5" x14ac:dyDescent="0.4">
      <c r="A18" s="59" t="s">
        <v>97</v>
      </c>
      <c r="B18" s="59"/>
      <c r="C18" s="12">
        <f>SUM(C14:C17)</f>
        <v>694</v>
      </c>
      <c r="D18" s="12">
        <f t="shared" ref="D18:E18" si="5">SUM(D14:D17)</f>
        <v>13009200</v>
      </c>
      <c r="E18" s="12">
        <f t="shared" si="5"/>
        <v>2341656</v>
      </c>
    </row>
  </sheetData>
  <scenarios current="0" show="0" sqref="E8 E13 E18">
    <scenario name="세율인상" locked="1" count="1" user="pc" comment="만든 사람 pc 날짜 2026-01-27">
      <inputCells r="G4" val="0.18" numFmtId="9"/>
    </scenario>
    <scenario name="세율인하" locked="1" count="1" user="pc" comment="만든 사람 pc 날짜 2026-01-27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H9" sqref="H9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55" t="s">
        <v>40</v>
      </c>
      <c r="B1" s="55"/>
      <c r="C1" s="55"/>
      <c r="D1" s="55"/>
      <c r="E1" s="55"/>
      <c r="F1" s="55"/>
    </row>
    <row r="3" spans="1:6" x14ac:dyDescent="0.4">
      <c r="A3" s="62" t="s">
        <v>41</v>
      </c>
      <c r="B3" s="62" t="s">
        <v>42</v>
      </c>
      <c r="C3" s="62" t="s">
        <v>44</v>
      </c>
      <c r="D3" s="62" t="s">
        <v>43</v>
      </c>
      <c r="E3" s="62" t="s">
        <v>45</v>
      </c>
      <c r="F3" s="62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6" workbookViewId="0">
      <selection activeCell="I20" sqref="I20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55" t="s">
        <v>56</v>
      </c>
      <c r="B1" s="55"/>
      <c r="C1" s="55"/>
      <c r="D1" s="55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pc</cp:lastModifiedBy>
  <dcterms:created xsi:type="dcterms:W3CDTF">2024-04-04T05:45:49Z</dcterms:created>
  <dcterms:modified xsi:type="dcterms:W3CDTF">2026-01-27T06:03:22Z</dcterms:modified>
</cp:coreProperties>
</file>