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태현\Desktop\컴활 자료\01 엑셀\03 기본모의고사\"/>
    </mc:Choice>
  </mc:AlternateContent>
  <xr:revisionPtr revIDLastSave="0" documentId="13_ncr:1_{41D1D29E-1593-42C4-8986-C9F457D72CBB}" xr6:coauthVersionLast="47" xr6:coauthVersionMax="47" xr10:uidLastSave="{00000000-0000-0000-0000-000000000000}"/>
  <bookViews>
    <workbookView xWindow="-120" yWindow="-120" windowWidth="29040" windowHeight="15720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6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5" i="2" a="1"/>
  <c r="K25" i="2" s="1"/>
  <c r="K26" i="2" a="1"/>
  <c r="K26" i="2" s="1"/>
  <c r="K27" i="2" a="1"/>
  <c r="K27" i="2" s="1"/>
  <c r="K28" i="2" a="1"/>
  <c r="K28" i="2" s="1"/>
  <c r="K29" i="2" a="1"/>
  <c r="K29" i="2" s="1"/>
  <c r="K30" i="2" a="1"/>
  <c r="K30" i="2" s="1"/>
  <c r="K31" i="2" a="1"/>
  <c r="K31" i="2" s="1"/>
  <c r="K24" i="2" a="1"/>
  <c r="K24" i="2" s="1"/>
  <c r="D25" i="2" a="1"/>
  <c r="D25" i="2" s="1"/>
  <c r="D26" i="2" a="1"/>
  <c r="D26" i="2" s="1"/>
  <c r="D27" i="2" a="1"/>
  <c r="D27" i="2" s="1"/>
  <c r="D28" i="2" a="1"/>
  <c r="D28" i="2" s="1"/>
  <c r="D29" i="2" a="1"/>
  <c r="D29" i="2" s="1"/>
  <c r="D30" i="2" a="1"/>
  <c r="D30" i="2" s="1"/>
  <c r="D24" i="2" a="1"/>
  <c r="D24" i="2" s="1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10" i="2" a="1"/>
  <c r="F16" i="2" a="1"/>
  <c r="F13" i="2" a="1"/>
  <c r="F20" i="2" a="1"/>
  <c r="F11" i="2" a="1"/>
  <c r="F8" i="2" a="1"/>
  <c r="F5" i="2" a="1"/>
  <c r="F17" i="2" a="1"/>
  <c r="F18" i="2" a="1"/>
  <c r="F7" i="2" a="1"/>
  <c r="F19" i="2" a="1"/>
  <c r="F14" i="2" a="1"/>
  <c r="F9" i="2" a="1"/>
  <c r="F15" i="2" a="1"/>
  <c r="F12" i="2" a="1"/>
  <c r="F6" i="2" a="1"/>
  <c r="F3" i="2" a="1"/>
  <c r="F6" i="2" l="1"/>
  <c r="F12" i="2"/>
  <c r="F15" i="2"/>
  <c r="F9" i="2"/>
  <c r="F14" i="2"/>
  <c r="F19" i="2"/>
  <c r="F7" i="2"/>
  <c r="F18" i="2"/>
  <c r="F17" i="2"/>
  <c r="F5" i="2"/>
  <c r="F8" i="2"/>
  <c r="F11" i="2"/>
  <c r="F20" i="2"/>
  <c r="F13" i="2"/>
  <c r="F16" i="2"/>
  <c r="F10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21732D7-95DE-4CDC-B111-16410F4D00F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7F68B77-329B-4CB3-8786-8677547EA7F4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김태현\Documents\길벗컴활1급_update_20250108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<sst xmlns="http://schemas.openxmlformats.org/spreadsheetml/2006/main" count="316" uniqueCount="156">
  <si>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</si>
  <si>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</si>
  <si>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</si>
  <si>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</si>
  <si>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</si>
  <si>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</si>
  <si>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</si>
  <si>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</si>
  <si>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</si>
  <si>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</si>
  <si>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</si>
  <si>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</si>
  <si>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</si>
  <si>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</si>
  <si>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</si>
  <si>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</si>
  <si>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</si>
  <si>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</si>
  <si>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</si>
  <si>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</si>
  <si>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</si>
  <si>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</si>
  <si>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</si>
  <si>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</si>
  <si>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</si>
  <si>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</si>
  <si>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</si>
  <si>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</si>
  <si>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</si>
  <si>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</si>
  <si>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</si>
  <si>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</si>
  <si>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</si>
  <si>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</si>
  <si>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</si>
  <si>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</si>
  <si>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</si>
  <si>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</si>
  <si>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</si>
  <si>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</si>
  <si>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</si>
  <si>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</si>
  <si>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</si>
  <si>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</si>
  <si>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</si>
  <si>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</si>
  <si>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</si>
  <si>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</si>
  <si>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</si>
  <si>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</si>
  <si>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</si>
  <si>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</si>
  <si>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</si>
  <si>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</si>
  <si>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</si>
  <si>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</si>
  <si>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</si>
  <si>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</si>
  <si>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</si>
  <si>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</si>
  <si>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</si>
  <si>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</si>
  <si>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</si>
  <si>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</si>
  <si>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</si>
  <si>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</si>
  <si>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</si>
  <si>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</si>
  <si>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</si>
  <si>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</si>
  <si>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</si>
  <si>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</si>
  <si>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</si>
  <si>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</si>
  <si>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</si>
  <si>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</si>
  <si>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</si>
  <si>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</si>
  <si>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</si>
  <si>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</si>
  <si>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</si>
  <si>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</si>
  <si>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</si>
  <si>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</si>
  <si>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</si>
  <si>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</si>
  <si>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</si>
  <si>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</si>
  <si>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</si>
  <si>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</si>
  <si>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</si>
  <si>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</si>
  <si>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</si>
  <si>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</si>
  <si>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</si>
  <si>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</si>
  <si>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</si>
  <si>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</si>
  <si>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</si>
  <si>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</si>
  <si>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</si>
  <si>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</si>
  <si>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</si>
  <si>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</si>
  <si>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</si>
  <si>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</si>
  <si>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</si>
  <si>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</si>
  <si>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</si>
  <si>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</si>
  <si>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</si>
  <si>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</si>
  <si>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</si>
  <si>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</si>
  <si>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</si>
  <si>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</si>
  <si>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</si>
  <si>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</si>
  <si>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</si>
  <si>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</si>
  <si>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</si>
  <si>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</si>
  <si>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</si>
  <si>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</si>
  <si>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</si>
  <si>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</si>
  <si>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</si>
  <si>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</si>
  <si>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</si>
  <si>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</si>
  <si>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</si>
  <si>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</si>
  <si>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</si>
  <si>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</si>
  <si>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</si>
  <si>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</si>
  <si>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</si>
  <si>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</si>
  <si>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</si>
  <si>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</si>
  <si>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</si>
  <si>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</si>
  <si>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</si>
  <si>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</si>
  <si>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제품명</t>
  </si>
  <si>
    <t>2021</t>
  </si>
  <si>
    <t>2022</t>
  </si>
  <si>
    <t>2023</t>
  </si>
  <si>
    <t>날짜(연도)</t>
  </si>
  <si>
    <t>값</t>
  </si>
  <si>
    <t>평균: 수량</t>
  </si>
  <si>
    <t>전체 평균: 수량</t>
  </si>
  <si>
    <t>평균: 공급가액</t>
  </si>
  <si>
    <t>전체 평균: 공급가액</t>
  </si>
  <si>
    <t>벨크로</t>
  </si>
  <si>
    <t>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</si>
</sst>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7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14" fillId="0" borderId="1" xfId="0" applyFont="1" applyBorder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2240</xdr:colOff>
      <xdr:row>16</xdr:row>
      <xdr:rowOff>200585</xdr:rowOff>
    </xdr:from>
    <xdr:to>
      <xdr:col>8</xdr:col>
      <xdr:colOff>0</xdr:colOff>
      <xdr:row>32</xdr:row>
      <xdr:rowOff>9525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0</xdr:row>
          <xdr:rowOff>238125</xdr:rowOff>
        </xdr:from>
        <xdr:to>
          <xdr:col>6</xdr:col>
          <xdr:colOff>666750</xdr:colOff>
          <xdr:row>2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257175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495300</xdr:colOff>
          <xdr:row>3</xdr:row>
          <xdr:rowOff>142875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현" refreshedDate="45819.742902314814" backgroundQuery="1" createdVersion="8" refreshedVersion="8" minRefreshableVersion="3" recordCount="0" supportSubquery="1" supportAdvancedDrill="1" xr:uid="{00583FDB-3FBF-4973-9DBD-892146228179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F22400-4BBB-4A6B-8F1F-7E0651D4EC51}" name="피벗 테이블1" cacheId="6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8"/>
  <sheetViews>
    <sheetView workbookViewId="0">
      <selection activeCell="A3" sqref="A3:F20"/>
    </sheetView>
  </sheetViews>
  <sheetFormatPr defaultRowHeight="16.5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35" t="s">
        <v>143</v>
      </c>
    </row>
    <row r="23" spans="1:7">
      <c r="A23" t="b">
        <f>AND(MOD(MID(A3,2,1),2)=0,C3&gt;=10/24,C3&lt;=20/24+30/(60*24))</f>
        <v>0</v>
      </c>
    </row>
    <row r="25" spans="1:7">
      <c r="A25" s="11" t="s">
        <v>42</v>
      </c>
      <c r="B25" s="11" t="s">
        <v>43</v>
      </c>
      <c r="C25" s="11" t="s">
        <v>44</v>
      </c>
    </row>
    <row r="26" spans="1:7">
      <c r="A26" s="11" t="s">
        <v>47</v>
      </c>
      <c r="B26" s="11" t="s">
        <v>138</v>
      </c>
      <c r="C26" s="26">
        <v>1000</v>
      </c>
    </row>
    <row r="27" spans="1:7">
      <c r="A27" s="11" t="s">
        <v>50</v>
      </c>
      <c r="B27" s="11" t="s">
        <v>48</v>
      </c>
      <c r="C27" s="16">
        <v>500</v>
      </c>
    </row>
    <row r="28" spans="1:7">
      <c r="A28" s="11" t="s">
        <v>49</v>
      </c>
      <c r="B28" s="11" t="s">
        <v>48</v>
      </c>
      <c r="C28" s="16">
        <v>2388</v>
      </c>
    </row>
  </sheetData>
  <phoneticPr fontId="1" type="noConversion"/>
  <conditionalFormatting sqref="A3:F20">
    <cfRule type="expression" dxfId="0" priority="1">
      <formula>AND(LEFT($A3,1)&lt;&gt;"B",$C3&gt;=12/24)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E21" sqref="E21"/>
    </sheetView>
  </sheetViews>
  <sheetFormatPr defaultRowHeight="16.5"/>
  <cols>
    <col min="1" max="1" width="9" style="37"/>
    <col min="2" max="2" width="11" style="37" bestFit="1" customWidth="1"/>
    <col min="3" max="6" width="9" style="37"/>
    <col min="7" max="7" width="8.625" style="37" customWidth="1"/>
    <col min="8" max="8" width="10.625" style="37" customWidth="1"/>
    <col min="9" max="16384" width="9" style="37"/>
  </cols>
  <sheetData>
    <row r="1" spans="1:8" ht="20.25">
      <c r="A1" s="36" t="s">
        <v>33</v>
      </c>
      <c r="B1" s="36"/>
      <c r="C1" s="36"/>
      <c r="D1" s="36"/>
      <c r="E1" s="36"/>
      <c r="F1" s="36"/>
      <c r="G1" s="36"/>
      <c r="H1" s="36"/>
    </row>
    <row r="2" spans="1:8">
      <c r="A2" s="38"/>
      <c r="B2" s="38"/>
      <c r="C2" s="38"/>
      <c r="D2" s="38"/>
      <c r="E2" s="38"/>
      <c r="F2" s="38"/>
      <c r="G2" s="39"/>
      <c r="H2" s="38" t="s">
        <v>34</v>
      </c>
    </row>
    <row r="3" spans="1:8">
      <c r="A3" s="40" t="s">
        <v>11</v>
      </c>
      <c r="B3" s="40" t="s">
        <v>35</v>
      </c>
      <c r="C3" s="40" t="s">
        <v>36</v>
      </c>
      <c r="D3" s="40" t="s">
        <v>13</v>
      </c>
      <c r="E3" s="40" t="s">
        <v>14</v>
      </c>
      <c r="F3" s="40" t="s">
        <v>15</v>
      </c>
      <c r="G3" s="40" t="s">
        <v>16</v>
      </c>
      <c r="H3" s="40" t="s">
        <v>17</v>
      </c>
    </row>
    <row r="4" spans="1:8">
      <c r="A4" s="40" t="s">
        <v>37</v>
      </c>
      <c r="B4" s="40" t="s">
        <v>18</v>
      </c>
      <c r="C4" s="40" t="s">
        <v>19</v>
      </c>
      <c r="D4" s="40">
        <v>25</v>
      </c>
      <c r="E4" s="41">
        <v>2800</v>
      </c>
      <c r="F4" s="42">
        <f t="shared" ref="F4:F13" si="0">E4*400%</f>
        <v>11200</v>
      </c>
      <c r="G4" s="42">
        <f t="shared" ref="G4:G13" si="1">IF(D4&gt;=30, E4*100%, IF(D4&gt;=20, E4*50%, E4*20%))</f>
        <v>1400</v>
      </c>
      <c r="H4" s="42">
        <f t="shared" ref="H4:H13" si="2">D4*E4+F4+G4</f>
        <v>82600</v>
      </c>
    </row>
    <row r="5" spans="1:8">
      <c r="A5" s="40" t="s">
        <v>20</v>
      </c>
      <c r="B5" s="40" t="s">
        <v>18</v>
      </c>
      <c r="C5" s="40" t="s">
        <v>21</v>
      </c>
      <c r="D5" s="40">
        <v>12</v>
      </c>
      <c r="E5" s="41">
        <v>2000</v>
      </c>
      <c r="F5" s="42">
        <f t="shared" si="0"/>
        <v>8000</v>
      </c>
      <c r="G5" s="42">
        <f t="shared" si="1"/>
        <v>400</v>
      </c>
      <c r="H5" s="42">
        <f t="shared" si="2"/>
        <v>32400</v>
      </c>
    </row>
    <row r="6" spans="1:8">
      <c r="A6" s="40" t="s">
        <v>22</v>
      </c>
      <c r="B6" s="40" t="s">
        <v>23</v>
      </c>
      <c r="C6" s="40" t="s">
        <v>19</v>
      </c>
      <c r="D6" s="40">
        <v>21</v>
      </c>
      <c r="E6" s="41">
        <v>2800</v>
      </c>
      <c r="F6" s="42">
        <f t="shared" si="0"/>
        <v>11200</v>
      </c>
      <c r="G6" s="42">
        <f t="shared" si="1"/>
        <v>1400</v>
      </c>
      <c r="H6" s="42">
        <f t="shared" si="2"/>
        <v>71400</v>
      </c>
    </row>
    <row r="7" spans="1:8">
      <c r="A7" s="40" t="s">
        <v>38</v>
      </c>
      <c r="B7" s="40" t="s">
        <v>24</v>
      </c>
      <c r="C7" s="40" t="s">
        <v>25</v>
      </c>
      <c r="D7" s="40">
        <v>25</v>
      </c>
      <c r="E7" s="41">
        <v>2500</v>
      </c>
      <c r="F7" s="42">
        <f t="shared" si="0"/>
        <v>10000</v>
      </c>
      <c r="G7" s="42">
        <f t="shared" si="1"/>
        <v>1250</v>
      </c>
      <c r="H7" s="42">
        <f t="shared" si="2"/>
        <v>73750</v>
      </c>
    </row>
    <row r="8" spans="1:8">
      <c r="A8" s="40" t="s">
        <v>26</v>
      </c>
      <c r="B8" s="40" t="s">
        <v>24</v>
      </c>
      <c r="C8" s="40" t="s">
        <v>27</v>
      </c>
      <c r="D8" s="40">
        <v>9</v>
      </c>
      <c r="E8" s="41">
        <v>1800</v>
      </c>
      <c r="F8" s="42">
        <f t="shared" si="0"/>
        <v>7200</v>
      </c>
      <c r="G8" s="42">
        <f t="shared" si="1"/>
        <v>360</v>
      </c>
      <c r="H8" s="42">
        <f t="shared" si="2"/>
        <v>23760</v>
      </c>
    </row>
    <row r="9" spans="1:8">
      <c r="A9" s="40" t="s">
        <v>28</v>
      </c>
      <c r="B9" s="40" t="s">
        <v>18</v>
      </c>
      <c r="C9" s="40" t="s">
        <v>21</v>
      </c>
      <c r="D9" s="40">
        <v>18</v>
      </c>
      <c r="E9" s="41">
        <v>2000</v>
      </c>
      <c r="F9" s="42">
        <f t="shared" si="0"/>
        <v>8000</v>
      </c>
      <c r="G9" s="42">
        <f t="shared" si="1"/>
        <v>400</v>
      </c>
      <c r="H9" s="42">
        <f t="shared" si="2"/>
        <v>44400</v>
      </c>
    </row>
    <row r="10" spans="1:8">
      <c r="A10" s="40" t="s">
        <v>29</v>
      </c>
      <c r="B10" s="40" t="s">
        <v>18</v>
      </c>
      <c r="C10" s="40" t="s">
        <v>25</v>
      </c>
      <c r="D10" s="40">
        <v>22</v>
      </c>
      <c r="E10" s="41">
        <v>2500</v>
      </c>
      <c r="F10" s="42">
        <f t="shared" si="0"/>
        <v>10000</v>
      </c>
      <c r="G10" s="42">
        <f t="shared" si="1"/>
        <v>1250</v>
      </c>
      <c r="H10" s="42">
        <f t="shared" si="2"/>
        <v>66250</v>
      </c>
    </row>
    <row r="11" spans="1:8">
      <c r="A11" s="40" t="s">
        <v>30</v>
      </c>
      <c r="B11" s="40" t="s">
        <v>23</v>
      </c>
      <c r="C11" s="40" t="s">
        <v>27</v>
      </c>
      <c r="D11" s="40">
        <v>14</v>
      </c>
      <c r="E11" s="41">
        <v>1800</v>
      </c>
      <c r="F11" s="42">
        <f t="shared" si="0"/>
        <v>7200</v>
      </c>
      <c r="G11" s="42">
        <f t="shared" si="1"/>
        <v>360</v>
      </c>
      <c r="H11" s="42">
        <f t="shared" si="2"/>
        <v>32760</v>
      </c>
    </row>
    <row r="12" spans="1:8">
      <c r="A12" s="40" t="s">
        <v>31</v>
      </c>
      <c r="B12" s="40" t="s">
        <v>18</v>
      </c>
      <c r="C12" s="40" t="s">
        <v>27</v>
      </c>
      <c r="D12" s="40">
        <v>7</v>
      </c>
      <c r="E12" s="41">
        <v>1800</v>
      </c>
      <c r="F12" s="42">
        <f t="shared" si="0"/>
        <v>7200</v>
      </c>
      <c r="G12" s="42">
        <f t="shared" si="1"/>
        <v>360</v>
      </c>
      <c r="H12" s="42">
        <f t="shared" si="2"/>
        <v>20160</v>
      </c>
    </row>
    <row r="13" spans="1:8">
      <c r="A13" s="40" t="s">
        <v>32</v>
      </c>
      <c r="B13" s="40" t="s">
        <v>24</v>
      </c>
      <c r="C13" s="40" t="s">
        <v>27</v>
      </c>
      <c r="D13" s="40">
        <v>7</v>
      </c>
      <c r="E13" s="41">
        <v>1800</v>
      </c>
      <c r="F13" s="42">
        <f t="shared" si="0"/>
        <v>7200</v>
      </c>
      <c r="G13" s="42">
        <f t="shared" si="1"/>
        <v>360</v>
      </c>
      <c r="H13" s="42">
        <f t="shared" si="2"/>
        <v>20160</v>
      </c>
    </row>
    <row r="15" spans="1:8">
      <c r="A15" s="38"/>
      <c r="B15" s="38"/>
      <c r="C15" s="38"/>
      <c r="D15" s="38"/>
      <c r="E15" s="38"/>
      <c r="F15" s="38"/>
      <c r="G15" s="38"/>
      <c r="H15" s="38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13" zoomScaleNormal="100" workbookViewId="0">
      <selection activeCell="A41" sqref="A41"/>
    </sheetView>
  </sheetViews>
  <sheetFormatPr defaultRowHeight="16.5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SMALL(IF((H3=$C$3:$C$20)*($E$3:$E$20&gt;=700),$E$3:$E$20),2)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SMALL(IF((H4=$C$3:$C$20)*($E$3:$E$20&gt;=700),$E$3:$E$20),2)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SMALL(IF((H5=$C$3:$C$20)*($E$3:$E$20&gt;=700),$E$3:$E$20),2)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SUM(ISODD(MONTH($A$3:$A$20))*(I$8=$D$3:$D$20)*($H9=$C$3:$C$20))</f>
        <v>1</v>
      </c>
      <c r="J9" s="11">
        <f t="array" ref="J9">SUM(ISODD(MONTH($A$3:$A$20))*(J$8=$D$3:$D$20)*($H9=$C$3:$C$20))</f>
        <v>1</v>
      </c>
      <c r="K9" s="11">
        <f t="array" ref="K9">SUM(ISODD(MONTH($A$3:$A$20))*(K$8=$D$3:$D$20)*($H9=$C$3:$C$20))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SUM(ISODD(MONTH($A$3:$A$20))*(I$8=$D$3:$D$20)*($H10=$C$3:$C$20))</f>
        <v>2</v>
      </c>
      <c r="J10" s="11">
        <f t="array" ref="J10">SUM(ISODD(MONTH($A$3:$A$20))*(J$8=$D$3:$D$20)*($H10=$C$3:$C$20))</f>
        <v>0</v>
      </c>
      <c r="K10" s="11">
        <f t="array" ref="K10">SUM(ISODD(MONTH($A$3:$A$20))*(K$8=$D$3:$D$20)*($H10=$C$3:$C$20))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SUM(ISODD(MONTH($A$3:$A$20))*(I$8=$D$3:$D$20)*($H11=$C$3:$C$20))</f>
        <v>3</v>
      </c>
      <c r="J11" s="11">
        <f t="array" ref="J11">SUM(ISODD(MONTH($A$3:$A$20))*(J$8=$D$3:$D$20)*($H11=$C$3:$C$20))</f>
        <v>1</v>
      </c>
      <c r="K11" s="11">
        <f t="array" ref="K11">SUM(ISODD(MONTH($A$3:$A$20))*(K$8=$D$3:$D$20)*($H11=$C$3:$C$20))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 t="array" ref="D24">MAX(VLOOKUP(B24,$A$34:$B$37,2)*B24,VLOOKUP(C24,$D$34:$E$37,2)*C24)</f>
        <v>400</v>
      </c>
      <c r="H24" s="11" t="s">
        <v>66</v>
      </c>
      <c r="I24" s="11">
        <v>4</v>
      </c>
      <c r="J24" s="11">
        <v>90</v>
      </c>
      <c r="K24" s="11">
        <f t="array" ref="K24">IF(AND(I24&gt;=5,J24&gt;=80),I24+J24+_xlfn.XMATCH(I24,{5,14,19,30},1),I24+J24)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array" ref="D25">MAX(VLOOKUP(B25,$A$34:$B$37,2)*B25,VLOOKUP(C25,$D$34:$E$37,2)*C25)</f>
        <v>325</v>
      </c>
      <c r="H25" s="11" t="s">
        <v>68</v>
      </c>
      <c r="I25" s="11">
        <v>7</v>
      </c>
      <c r="J25" s="11">
        <v>95</v>
      </c>
      <c r="K25" s="11">
        <f t="array" ref="K25">IF(AND(I25&gt;=5,J25&gt;=80),I25+J25+_xlfn.XMATCH(I25,{5,14,19,30},1),I25+J25)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array" ref="D26">MAX(VLOOKUP(B26,$A$34:$B$37,2)*B26,VLOOKUP(C26,$D$34:$E$37,2)*C26)</f>
        <v>1080</v>
      </c>
      <c r="H26" s="11" t="s">
        <v>70</v>
      </c>
      <c r="I26" s="11">
        <v>20</v>
      </c>
      <c r="J26" s="11">
        <v>75</v>
      </c>
      <c r="K26" s="11">
        <f t="array" ref="K26">IF(AND(I26&gt;=5,J26&gt;=80),I26+J26+_xlfn.XMATCH(I26,{5,14,19,30},1),I26+J26)</f>
        <v>95</v>
      </c>
    </row>
    <row r="27" spans="1:11">
      <c r="A27" s="11" t="s">
        <v>71</v>
      </c>
      <c r="B27" s="11">
        <v>56</v>
      </c>
      <c r="C27" s="11">
        <v>77</v>
      </c>
      <c r="D27" s="11">
        <f t="array" ref="D27">MAX(VLOOKUP(B27,$A$34:$B$37,2)*B27,VLOOKUP(C27,$D$34:$E$37,2)*C27)</f>
        <v>504</v>
      </c>
      <c r="H27" s="11" t="s">
        <v>72</v>
      </c>
      <c r="I27" s="11">
        <v>2</v>
      </c>
      <c r="J27" s="11">
        <v>65</v>
      </c>
      <c r="K27" s="11">
        <f t="array" ref="K27">IF(AND(I27&gt;=5,J27&gt;=80),I27+J27+_xlfn.XMATCH(I27,{5,14,19,30},1),I27+J27)</f>
        <v>67</v>
      </c>
    </row>
    <row r="28" spans="1:11">
      <c r="A28" s="11" t="s">
        <v>73</v>
      </c>
      <c r="B28" s="11">
        <v>23</v>
      </c>
      <c r="C28" s="11">
        <v>39</v>
      </c>
      <c r="D28" s="11">
        <f t="array" ref="D28">MAX(VLOOKUP(B28,$A$34:$B$37,2)*B28,VLOOKUP(C28,$D$34:$E$37,2)*C28)</f>
        <v>230</v>
      </c>
      <c r="H28" s="11" t="s">
        <v>74</v>
      </c>
      <c r="I28" s="11">
        <v>13</v>
      </c>
      <c r="J28" s="11">
        <v>82</v>
      </c>
      <c r="K28" s="11">
        <f t="array" ref="K28">IF(AND(I28&gt;=5,J28&gt;=80),I28+J28+_xlfn.XMATCH(I28,{5,14,19,30},1),I28+J28)</f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array" ref="D29">MAX(VLOOKUP(B29,$A$34:$B$37,2)*B29,VLOOKUP(C29,$D$34:$E$37,2)*C29)</f>
        <v>440</v>
      </c>
      <c r="H29" s="11" t="s">
        <v>76</v>
      </c>
      <c r="I29" s="11">
        <v>20</v>
      </c>
      <c r="J29" s="11">
        <v>82</v>
      </c>
      <c r="K29" s="11">
        <f t="array" ref="K29">IF(AND(I29&gt;=5,J29&gt;=80),I29+J29+_xlfn.XMATCH(I29,{5,14,19,30},1),I29+J29)</f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array" ref="D30">MAX(VLOOKUP(B30,$A$34:$B$37,2)*B30,VLOOKUP(C30,$D$34:$E$37,2)*C30)</f>
        <v>480</v>
      </c>
      <c r="H30" s="11" t="s">
        <v>78</v>
      </c>
      <c r="I30" s="11">
        <v>15</v>
      </c>
      <c r="J30" s="11">
        <v>90</v>
      </c>
      <c r="K30" s="11">
        <f t="array" ref="K30">IF(AND(I30&gt;=5,J30&gt;=80),I30+J30+_xlfn.XMATCH(I30,{5,14,19,30},1),I30+J30)</f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array" ref="K31">IF(AND(I31&gt;=5,J31&gt;=80),I31+J31+_xlfn.XMATCH(I31,{5,14,19,30},1),I31+J31)</f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33" t="s">
        <v>85</v>
      </c>
      <c r="I33" s="3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30" t="s">
        <v>87</v>
      </c>
      <c r="B39" s="30"/>
    </row>
    <row r="40" spans="1:10">
      <c r="A40" s="31">
        <f>SUMIFS(D24:D30,B24:B30,"&gt;=30",C24:C30,"&gt;=80")</f>
        <v>920</v>
      </c>
      <c r="B40" s="3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B10" activeCellId="1" sqref="B7:C7 B10:C10 B13:C13 C15"/>
      <pivotSelection pane="bottomRight" showHeader="1" extendable="1" axis="axisRow" dimension="1" start="5" min="3" max="6" activeRow="9" activeCol="1" previousRow="9" previousCol="1" click="1" r:id="rId1">
        <pivotArea dataOnly="0" outline="0" fieldPosition="0">
          <references count="1">
            <reference field="4294967294" count="1">
              <x v="1"/>
            </reference>
          </references>
        </pivotArea>
      </pivotSelection>
    </sheetView>
  </sheetViews>
  <sheetFormatPr defaultRowHeight="16.5"/>
  <cols>
    <col min="1" max="1" width="26.875" bestFit="1" customWidth="1"/>
    <col min="2" max="2" width="14.125" bestFit="1" customWidth="1"/>
    <col min="3" max="3" width="9.625" bestFit="1" customWidth="1"/>
    <col min="5" max="5" width="14.125" bestFit="1" customWidth="1"/>
    <col min="6" max="6" width="8.5" bestFit="1" customWidth="1"/>
  </cols>
  <sheetData>
    <row r="2" spans="1:3">
      <c r="A2" s="43" t="s">
        <v>144</v>
      </c>
      <c r="B2" t="s" vm="1">
        <v>154</v>
      </c>
    </row>
    <row r="4" spans="1:3">
      <c r="A4" s="43" t="s">
        <v>148</v>
      </c>
      <c r="B4" s="43" t="s">
        <v>149</v>
      </c>
    </row>
    <row r="5" spans="1:3">
      <c r="A5" t="s">
        <v>145</v>
      </c>
      <c r="C5" s="44"/>
    </row>
    <row r="6" spans="1:3">
      <c r="B6" t="s">
        <v>150</v>
      </c>
      <c r="C6" s="44">
        <v>53</v>
      </c>
    </row>
    <row r="7" spans="1:3">
      <c r="B7" t="s">
        <v>152</v>
      </c>
      <c r="C7" s="44">
        <v>19557</v>
      </c>
    </row>
    <row r="8" spans="1:3">
      <c r="A8" t="s">
        <v>146</v>
      </c>
      <c r="C8" s="44"/>
    </row>
    <row r="9" spans="1:3">
      <c r="B9" t="s">
        <v>150</v>
      </c>
      <c r="C9" s="44">
        <v>79</v>
      </c>
    </row>
    <row r="10" spans="1:3">
      <c r="B10" t="s">
        <v>152</v>
      </c>
      <c r="C10" s="44">
        <v>29151</v>
      </c>
    </row>
    <row r="11" spans="1:3">
      <c r="A11" t="s">
        <v>147</v>
      </c>
      <c r="C11" s="44"/>
    </row>
    <row r="12" spans="1:3">
      <c r="B12" t="s">
        <v>150</v>
      </c>
      <c r="C12" s="44">
        <v>63.333333333333336</v>
      </c>
    </row>
    <row r="13" spans="1:3">
      <c r="B13" t="s">
        <v>152</v>
      </c>
      <c r="C13" s="44">
        <v>23370</v>
      </c>
    </row>
    <row r="14" spans="1:3">
      <c r="A14" t="s">
        <v>151</v>
      </c>
      <c r="C14" s="44">
        <v>61.142857142857146</v>
      </c>
    </row>
    <row r="15" spans="1:3">
      <c r="A15" t="s">
        <v>153</v>
      </c>
      <c r="C15" s="44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L16" sqref="L16"/>
    </sheetView>
  </sheetViews>
  <sheetFormatPr defaultRowHeight="16.5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45">
        <v>3075454.6</v>
      </c>
      <c r="C16" s="1"/>
      <c r="D16" s="1"/>
      <c r="E16" s="1"/>
    </row>
    <row r="17" spans="1:5">
      <c r="A17" s="5">
        <v>2</v>
      </c>
      <c r="B17" s="45">
        <v>2855091</v>
      </c>
      <c r="C17" s="1"/>
      <c r="D17" s="1"/>
      <c r="E17" s="1"/>
    </row>
    <row r="18" spans="1:5">
      <c r="A18" s="9">
        <v>3</v>
      </c>
      <c r="B18" s="45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leftLabels="1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4F709A6B-570B-4BCF-A463-A9B639667AB0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4" zoomScaleNormal="100" workbookViewId="0">
      <selection activeCell="L25" sqref="L25"/>
    </sheetView>
  </sheetViews>
  <sheetFormatPr defaultRowHeight="16.5"/>
  <cols>
    <col min="1" max="1" width="4.25" customWidth="1"/>
    <col min="5" max="5" width="9.75" customWidth="1"/>
    <col min="6" max="6" width="13.6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E3" sqref="E3:E13"/>
    </sheetView>
  </sheetViews>
  <sheetFormatPr defaultRowHeight="16.5"/>
  <cols>
    <col min="3" max="3" width="11" bestFit="1" customWidth="1"/>
    <col min="4" max="4" width="10.75" customWidth="1"/>
    <col min="5" max="5" width="12.375" bestFit="1" customWidth="1"/>
    <col min="6" max="6" width="3.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0</xdr:row>
                    <xdr:rowOff>238125</xdr:rowOff>
                  </from>
                  <to>
                    <xdr:col>6</xdr:col>
                    <xdr:colOff>666750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서식해제">
                <anchor moveWithCells="1" sizeWithCells="1">
                  <from>
                    <xdr:col>5</xdr:col>
                    <xdr:colOff>257175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17"/>
  <sheetViews>
    <sheetView tabSelected="1" workbookViewId="0">
      <selection activeCell="C10" sqref="C10"/>
    </sheetView>
  </sheetViews>
  <sheetFormatPr defaultRowHeight="16.5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1:5" ht="26.25">
      <c r="B1" s="34" t="s">
        <v>110</v>
      </c>
      <c r="C1" s="34"/>
      <c r="D1" s="34"/>
    </row>
    <row r="3" spans="1:5">
      <c r="B3" s="23" t="s">
        <v>111</v>
      </c>
      <c r="C3" s="23" t="s">
        <v>112</v>
      </c>
      <c r="D3" s="23" t="s">
        <v>113</v>
      </c>
      <c r="E3" s="23" t="s">
        <v>45</v>
      </c>
    </row>
    <row r="4" spans="1:5">
      <c r="B4" s="24">
        <v>1</v>
      </c>
      <c r="C4" s="24">
        <v>123</v>
      </c>
      <c r="D4" s="24" t="s">
        <v>114</v>
      </c>
      <c r="E4" s="24" t="s">
        <v>115</v>
      </c>
    </row>
    <row r="5" spans="1:5">
      <c r="B5" s="24">
        <v>2</v>
      </c>
      <c r="C5" s="24">
        <v>507</v>
      </c>
      <c r="D5" s="24" t="s">
        <v>116</v>
      </c>
      <c r="E5" s="24" t="s">
        <v>117</v>
      </c>
    </row>
    <row r="6" spans="1:5">
      <c r="A6">
        <v>1</v>
      </c>
      <c r="B6" s="18"/>
      <c r="C6" s="18"/>
      <c r="D6" s="18"/>
      <c r="E6" s="18"/>
    </row>
    <row r="7" spans="1:5">
      <c r="A7">
        <v>1</v>
      </c>
      <c r="B7" s="18"/>
      <c r="C7" s="18"/>
      <c r="D7" s="18"/>
      <c r="E7" s="18"/>
    </row>
    <row r="8" spans="1:5">
      <c r="A8">
        <v>1</v>
      </c>
      <c r="B8" s="18">
        <v>1</v>
      </c>
      <c r="C8" s="18" t="s">
        <v>114</v>
      </c>
      <c r="D8" s="18"/>
      <c r="E8" s="18"/>
    </row>
    <row r="9" spans="1:5">
      <c r="B9" s="18">
        <v>1</v>
      </c>
      <c r="C9" s="46">
        <v>2</v>
      </c>
      <c r="D9" s="18" t="s">
        <v>155</v>
      </c>
      <c r="E9" s="18"/>
    </row>
    <row r="10" spans="1:5">
      <c r="B10" s="18">
        <v>1</v>
      </c>
      <c r="C10" s="18">
        <v>12</v>
      </c>
      <c r="D10" s="18" t="s">
        <v>114</v>
      </c>
      <c r="E10" s="18" t="s">
        <v>115</v>
      </c>
    </row>
    <row r="11" spans="1:5">
      <c r="B11" s="18"/>
      <c r="C11" s="18"/>
      <c r="D11" s="18"/>
      <c r="E11" s="18"/>
    </row>
    <row r="12" spans="1:5">
      <c r="B12" s="18"/>
      <c r="C12" s="18"/>
      <c r="D12" s="18"/>
      <c r="E12" s="18"/>
    </row>
    <row r="13" spans="1:5">
      <c r="B13" s="18"/>
      <c r="C13" s="18"/>
      <c r="D13" s="18"/>
      <c r="E13" s="18"/>
    </row>
    <row r="14" spans="1:5">
      <c r="B14" s="18"/>
      <c r="C14" s="18"/>
      <c r="D14" s="18"/>
      <c r="E14" s="18"/>
    </row>
    <row r="15" spans="1:5">
      <c r="B15" s="18"/>
      <c r="C15" s="18"/>
      <c r="D15" s="18"/>
      <c r="E15" s="18"/>
    </row>
    <row r="16" spans="1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495300</xdr:colOff>
                <xdr:row>3</xdr:row>
                <xdr:rowOff>142875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김태현</cp:lastModifiedBy>
  <dcterms:created xsi:type="dcterms:W3CDTF">2023-05-11T11:47:16Z</dcterms:created>
  <dcterms:modified xsi:type="dcterms:W3CDTF">2025-06-11T09:13:29Z</dcterms:modified>
</cp:coreProperties>
</file>