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\03 기본모의고사\"/>
    </mc:Choice>
  </mc:AlternateContent>
  <xr:revisionPtr revIDLastSave="0" documentId="13_ncr:1_{04DC9E18-C562-44FB-A7A8-570CF821B11D}" xr6:coauthVersionLast="47" xr6:coauthVersionMax="47" xr10:uidLastSave="{00000000-0000-0000-0000-000000000000}"/>
  <bookViews>
    <workbookView xWindow="-108" yWindow="-108" windowWidth="23256" windowHeight="12456" tabRatio="765" firstSheet="3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nm.Criteria" localSheetId="0">'기본작업-1'!$A$22:$A$23</definedName>
    <definedName name="_xlnm.Extract" localSheetId="0">'기본작업-1'!$A$25:$C$25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현황" name="제품현황" connection="제품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제품현황" columnName="날짜" columnId="날짜">
                <x16:calculatedTimeColumn columnName="날짜(연도)" columnId="날짜(연도)" contentType="years" isSelected="1"/>
                <x16:calculatedTimeColumn columnName="날짜(분기)" columnId="날짜(분기)" contentType="quarters" isSelected="0"/>
                <x16:calculatedTimeColumn columnName="날짜(월 인덱스)" columnId="날짜(월 인덱스)" contentType="monthsindex" isSelected="0"/>
                <x16:calculatedTimeColumn columnName="날짜(월)" columnId="날짜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2" l="1"/>
  <c r="K25" i="2"/>
  <c r="K26" i="2"/>
  <c r="K27" i="2"/>
  <c r="K28" i="2"/>
  <c r="K29" i="2"/>
  <c r="K30" i="2"/>
  <c r="K31" i="2"/>
  <c r="K24" i="2"/>
  <c r="D25" i="2"/>
  <c r="D26" i="2"/>
  <c r="D27" i="2"/>
  <c r="D28" i="2"/>
  <c r="D29" i="2"/>
  <c r="D30" i="2"/>
  <c r="D24" i="2"/>
  <c r="I10" i="2" a="1"/>
  <c r="I10" i="2" s="1"/>
  <c r="J10" i="2" a="1"/>
  <c r="J10" i="2"/>
  <c r="K10" i="2" a="1"/>
  <c r="K10" i="2" s="1"/>
  <c r="I11" i="2" a="1"/>
  <c r="I11" i="2"/>
  <c r="J11" i="2" a="1"/>
  <c r="J11" i="2" s="1"/>
  <c r="K11" i="2" a="1"/>
  <c r="K11" i="2" s="1"/>
  <c r="J9" i="2" a="1"/>
  <c r="J9" i="2" s="1"/>
  <c r="K9" i="2" a="1"/>
  <c r="K9" i="2" s="1"/>
  <c r="I9" i="2" a="1"/>
  <c r="I9" i="2" s="1"/>
  <c r="A23" i="1"/>
  <c r="I4" i="2" a="1"/>
  <c r="I4" i="2" s="1"/>
  <c r="I5" i="2" a="1"/>
  <c r="I5" i="2" s="1"/>
  <c r="I3" i="2" a="1"/>
  <c r="I3" i="2" s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F4" i="2" a="1"/>
  <c r="F19" i="2" a="1"/>
  <c r="F6" i="2" a="1"/>
  <c r="F13" i="2" a="1"/>
  <c r="F3" i="2" a="1"/>
  <c r="F12" i="2" a="1"/>
  <c r="F14" i="2" a="1"/>
  <c r="F8" i="2" a="1"/>
  <c r="F18" i="2" a="1"/>
  <c r="F20" i="2" a="1"/>
  <c r="F17" i="2" a="1"/>
  <c r="F16" i="2" a="1"/>
  <c r="F7" i="2" a="1"/>
  <c r="F9" i="2" a="1"/>
  <c r="F11" i="2" a="1"/>
  <c r="F5" i="2" a="1"/>
  <c r="F15" i="2" a="1"/>
  <c r="F10" i="2" a="1"/>
  <c r="F19" i="2" l="1"/>
  <c r="F15" i="2"/>
  <c r="F13" i="2"/>
  <c r="F11" i="2"/>
  <c r="F9" i="2"/>
  <c r="F7" i="2"/>
  <c r="F5" i="2"/>
  <c r="F17" i="2"/>
  <c r="F20" i="2"/>
  <c r="F18" i="2"/>
  <c r="F16" i="2"/>
  <c r="F14" i="2"/>
  <c r="F12" i="2"/>
  <c r="F10" i="2"/>
  <c r="F8" i="2"/>
  <c r="F6" i="2"/>
  <c r="F4" i="2"/>
  <c r="F3" i="2"/>
  <c r="H11" i="8"/>
  <c r="H7" i="8"/>
  <c r="H4" i="8"/>
  <c r="H10" i="8"/>
  <c r="H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24E323-EAF8-4DBD-BBA9-D787CC01257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3171072-A966-466B-A3E1-0518A61333EF}" name="제품현황" type="103" refreshedVersion="8" minRefreshableVersion="5">
    <extLst>
      <ext xmlns:x15="http://schemas.microsoft.com/office/spreadsheetml/2010/11/main" uri="{DE250136-89BD-433C-8126-D09CA5730AF9}">
        <x15:connection id="제품현황" autoDelete="1">
          <x15:textPr prompt="0" codePage="949" sourceFile="C:\Users\SAMSUNG\Desktop\길벗컴활1급\01 엑셀\03 기본모의고사\제품현황.txt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제품현황].[제품명].&amp;[벨크로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<sst xmlns="http://schemas.openxmlformats.org/spreadsheetml/2006/main" count="316" uniqueCount="155">
  <si>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</si>
  <si>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</si>
  <si>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</si>
  <si>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</si>
  <si>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</si>
  <si>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</si>
  <si>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</si>
  <si>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</si>
  <si>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</si>
  <si>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</si>
  <si>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</si>
  <si>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</si>
  <si>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</si>
  <si>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</si>
  <si>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</si>
  <si>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</si>
  <si>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</si>
  <si>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</si>
  <si>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</si>
  <si>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</si>
  <si>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</si>
  <si>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</si>
  <si>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</si>
  <si>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</si>
  <si>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</si>
  <si>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</si>
  <si>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</si>
  <si>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</si>
  <si>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</si>
  <si>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</si>
  <si>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</si>
  <si>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</si>
  <si>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</si>
  <si>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</si>
  <si>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</si>
  <si>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</si>
  <si>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</si>
  <si>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</si>
  <si>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</si>
  <si>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</si>
  <si>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</si>
  <si>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</si>
  <si>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</si>
  <si>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</si>
  <si>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</si>
  <si>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</si>
  <si>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</si>
  <si>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</si>
  <si>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</si>
  <si>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</si>
  <si>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</si>
  <si>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</si>
  <si>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</si>
  <si>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</si>
  <si>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</si>
  <si>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</si>
  <si>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</si>
  <si>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</si>
  <si>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</si>
  <si>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</si>
  <si>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</si>
  <si>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</si>
  <si>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</si>
  <si>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</si>
  <si>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</si>
  <si>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</si>
  <si>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</si>
  <si>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</si>
  <si>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</si>
  <si>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</si>
  <si>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</si>
  <si>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</si>
  <si>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</si>
  <si>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</si>
  <si>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</si>
  <si>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</si>
  <si>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</si>
  <si>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</si>
  <si>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</si>
  <si>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</si>
  <si>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</si>
  <si>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</si>
  <si>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</si>
  <si>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</si>
  <si>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</si>
  <si>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</si>
  <si>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</si>
  <si>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</si>
  <si>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</si>
  <si>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</si>
  <si>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</si>
  <si>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</si>
  <si>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</si>
  <si>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</si>
  <si>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</si>
  <si>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</si>
  <si>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</si>
  <si>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</si>
  <si>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</si>
  <si>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</si>
  <si>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</si>
  <si>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</si>
  <si>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</si>
  <si>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</si>
  <si>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</si>
  <si>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</si>
  <si>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</si>
  <si>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</si>
  <si>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</si>
  <si>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</si>
  <si>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</si>
  <si>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</si>
  <si>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</si>
  <si>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</si>
  <si>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</si>
  <si>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</si>
  <si>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</si>
  <si>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</si>
  <si>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</si>
  <si>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</si>
  <si>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</si>
  <si>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</si>
  <si>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</si>
  <si>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</si>
  <si>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</si>
  <si>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</si>
  <si>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</si>
  <si>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</si>
  <si>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</si>
  <si>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</si>
  <si>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</si>
  <si>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</si>
  <si>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</si>
  <si>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</si>
  <si>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</si>
  <si>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</si>
  <si>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</si>
  <si>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</si>
  <si>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</si>
  <si>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</si>
  <si>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</si>
  <si>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</si>
  <si>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</si>
  <si>
    <t>제품명</t>
  </si>
  <si>
    <t>2021</t>
  </si>
  <si>
    <t>2022</t>
  </si>
  <si>
    <t>2023</t>
  </si>
  <si>
    <t>날짜(연도)</t>
  </si>
  <si>
    <t>값</t>
  </si>
  <si>
    <t>평균: 수량</t>
  </si>
  <si>
    <t>전체 평균: 수량</t>
  </si>
  <si>
    <t>평균: 공급가액</t>
  </si>
  <si>
    <t>전체 평균: 공급가액</t>
  </si>
  <si>
    <t>벨크로</t>
  </si>
  <si>
    <t>우량객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</si>
</sst>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176" formatCode="mm&quot;월&quot;\ dd&quot;일&quot;"/>
    <numFmt numFmtId="177" formatCode="#,##0_);[Red]\(#,##0\)"/>
    <numFmt numFmtId="178" formatCode="m&quot;월&quot;\ d&quot;일&quot;"/>
    <numFmt numFmtId="179" formatCode="[$-412]AM/PM\ h:mm;@"/>
    <numFmt numFmtId="180" formatCode="0.0_ "/>
    <numFmt numFmtId="181" formatCode="[Red][&gt;=3000000]\★\ #,##0,&quot;천원&quot;;[=0]\※;#,##0,&quot;천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i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41" fontId="3" fillId="0" borderId="0" applyFont="0" applyFill="0" applyBorder="0" applyAlignment="0" applyProtection="0"/>
  </cellStyleXfs>
  <cellXfs count="46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1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3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4" fillId="0" borderId="0" xfId="2" applyFont="1" applyAlignment="1" applyProtection="1">
      <alignment vertical="center"/>
      <protection locked="0"/>
    </xf>
    <xf numFmtId="178" fontId="4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41" fontId="4" fillId="0" borderId="1" xfId="1" applyFont="1" applyBorder="1" applyAlignment="1" applyProtection="1">
      <alignment vertical="center"/>
      <protection locked="0"/>
    </xf>
    <xf numFmtId="41" fontId="4" fillId="0" borderId="1" xfId="1" applyFont="1" applyBorder="1" applyAlignment="1" applyProtection="1">
      <alignment vertical="center"/>
      <protection hidden="1"/>
    </xf>
    <xf numFmtId="41" fontId="4" fillId="0" borderId="1" xfId="2" applyNumberFormat="1" applyFont="1" applyBorder="1" applyAlignment="1">
      <alignment vertical="center"/>
    </xf>
    <xf numFmtId="176" fontId="0" fillId="0" borderId="0" xfId="0" applyNumberFormat="1">
      <alignment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181" fontId="4" fillId="0" borderId="1" xfId="1" applyNumberFormat="1" applyFont="1" applyBorder="1" applyAlignment="1">
      <alignment vertical="center"/>
    </xf>
    <xf numFmtId="0" fontId="9" fillId="0" borderId="0" xfId="2" applyFont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1" xfId="2" applyFont="1" applyBorder="1"/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1">
    <dxf>
      <font>
        <b/>
        <i val="0"/>
        <color rgb="FF0070C0"/>
      </font>
    </dxf>
  </dxfs>
  <tableStyles count="1" defaultTableStyle="TableStyleMedium2" defaultPivotStyle="PivotStyleLight16">
    <tableStyle name="Invisible" pivot="0" table="0" count="0" xr9:uid="{C5539A6E-C3BC-4DC1-936A-8E32622A060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부장급 영업 현황</a:t>
            </a:r>
            <a:endParaRPr 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E-4168-BAFA-234E5833FF58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E-4168-BAFA-234E5833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74055071"/>
        <c:axId val="674056991"/>
      </c:barChart>
      <c:catAx>
        <c:axId val="6740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 val="autoZero"/>
        <c:auto val="1"/>
        <c:lblAlgn val="ctr"/>
        <c:lblOffset val="100"/>
        <c:noMultiLvlLbl val="0"/>
      </c:catAx>
      <c:valAx>
        <c:axId val="674056991"/>
        <c:scaling>
          <c:orientation val="minMax"/>
          <c:max val="70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294" y="231588"/>
          <a:ext cx="1400549" cy="1471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16</xdr:row>
      <xdr:rowOff>220979</xdr:rowOff>
    </xdr:from>
    <xdr:to>
      <xdr:col>8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2</xdr:row>
          <xdr:rowOff>22860</xdr:rowOff>
        </xdr:from>
        <xdr:to>
          <xdr:col>6</xdr:col>
          <xdr:colOff>510540</xdr:colOff>
          <xdr:row>3</xdr:row>
          <xdr:rowOff>129540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MSUNG" refreshedDate="45726.546477662036" backgroundQuery="1" createdVersion="8" refreshedVersion="8" minRefreshableVersion="3" recordCount="0" supportSubquery="1" supportAdvancedDrill="1" xr:uid="{0C78718C-AFCF-496D-BE1B-D1DEB1805F14}">
  <cacheSource type="external" connectionId="1"/>
  <cacheFields count="4">
    <cacheField name="[제품현황].[제품명].[제품명]" caption="제품명" numFmtId="0" level="1">
      <sharedItems containsSemiMixedTypes="0" containsNonDate="0" containsString="0"/>
    </cacheField>
    <cacheField name="[제품현황].[날짜(연도)].[날짜(연도)]" caption="날짜(연도)" numFmtId="0" hierarchy="4" level="1">
      <sharedItems count="3">
        <s v="2021"/>
        <s v="2022"/>
        <s v="2023"/>
      </sharedItems>
    </cacheField>
    <cacheField name="[Measures].[평균: 수량]" caption="평균: 수량" numFmtId="0" hierarchy="12" level="32767"/>
    <cacheField name="[Measures].[평균: 공급가액]" caption="평균: 공급가액" numFmtId="0" hierarchy="13" level="32767"/>
  </cacheFields>
  <cacheHierarchies count="14">
    <cacheHierarchy uniqueName="[제품현황].[제품명]" caption="제품명" attribute="1" defaultMemberUniqueName="[제품현황].[제품명].[All]" allUniqueName="[제품현황].[제품명].[All]" dimensionUniqueName="[제품현황]" displayFolder="" count="2" memberValueDatatype="130" unbalanced="0">
      <fieldsUsage count="2">
        <fieldUsage x="-1"/>
        <fieldUsage x="0"/>
      </fieldsUsage>
    </cacheHierarchy>
    <cacheHierarchy uniqueName="[제품현황].[날짜]" caption="날짜" attribute="1" time="1" defaultMemberUniqueName="[제품현황].[날짜].[All]" allUniqueName="[제품현황].[날짜].[All]" dimensionUniqueName="[제품현황]" displayFolder="" count="0" memberValueDatatype="7" unbalanced="0"/>
    <cacheHierarchy uniqueName="[제품현황].[수량]" caption="수량" attribute="1" defaultMemberUniqueName="[제품현황].[수량].[All]" allUniqueName="[제품현황].[수량].[All]" dimensionUniqueName="[제품현황]" displayFolder="" count="0" memberValueDatatype="20" unbalanced="0"/>
    <cacheHierarchy uniqueName="[제품현황].[공급가액]" caption="공급가액" attribute="1" defaultMemberUniqueName="[제품현황].[공급가액].[All]" allUniqueName="[제품현황].[공급가액].[All]" dimensionUniqueName="[제품현황]" displayFolder="" count="0" memberValueDatatype="20" unbalanced="0"/>
    <cacheHierarchy uniqueName="[제품현황].[날짜(연도)]" caption="날짜(연도)" attribute="1" defaultMemberUniqueName="[제품현황].[날짜(연도)].[All]" allUniqueName="[제품현황].[날짜(연도)].[All]" dimensionUniqueName="[제품현황]" displayFolder="" count="2" memberValueDatatype="130" unbalanced="0">
      <fieldsUsage count="2">
        <fieldUsage x="-1"/>
        <fieldUsage x="1"/>
      </fieldsUsage>
    </cacheHierarchy>
    <cacheHierarchy uniqueName="[제품현황].[날짜(분기)]" caption="날짜(분기)" attribute="1" defaultMemberUniqueName="[제품현황].[날짜(분기)].[All]" allUniqueName="[제품현황].[날짜(분기)].[All]" dimensionUniqueName="[제품현황]" displayFolder="" count="0" memberValueDatatype="130" unbalanced="0"/>
    <cacheHierarchy uniqueName="[제품현황].[날짜(월)]" caption="날짜(월)" attribute="1" defaultMemberUniqueName="[제품현황].[날짜(월)].[All]" allUniqueName="[제품현황].[날짜(월)].[All]" dimensionUniqueName="[제품현황]" displayFolder="" count="0" memberValueDatatype="130" unbalanced="0"/>
    <cacheHierarchy uniqueName="[제품현황].[날짜(월 인덱스)]" caption="날짜(월 인덱스)" attribute="1" defaultMemberUniqueName="[제품현황].[날짜(월 인덱스)].[All]" allUniqueName="[제품현황].[날짜(월 인덱스)].[All]" dimensionUniqueName="[제품현황]" displayFolder="" count="0" memberValueDatatype="20" unbalanced="0" hidden="1"/>
    <cacheHierarchy uniqueName="[Measures].[__XL_Count 제품현황]" caption="__XL_Count 제품현황" measure="1" displayFolder="" measureGroup="제품현황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제품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공급가액]" caption="합계: 공급가액" measure="1" displayFolder="" measureGroup="제품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수량]" caption="평균: 수량" measure="1" displayFolder="" measureGroup="제품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공급가액]" caption="평균: 공급가액" measure="1" displayFolder="" measureGroup="제품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제품현황" uniqueName="[제품현황]" caption="제품현황"/>
  </dimensions>
  <measureGroups count="1">
    <measureGroup name="제품현황" caption="제품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A8D49D-F9A7-4178-94FB-A7B4FA019C0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C15" firstHeaderRow="1" firstDataRow="1" firstDataCol="2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0" hier="0" name="[제품현황].[제품명].&amp;[벨크로]" cap="벨크로"/>
  </pageFields>
  <dataFields count="2">
    <dataField name="평균: 수량" fld="2" subtotal="average" baseField="1" baseItem="0" numFmtId="180"/>
    <dataField name="평균: 공급가액" fld="3" subtotal="average" baseField="1" baseItem="0" numFmtId="18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수량"/>
    <pivotHierarchy dragToData="1" caption="평균: 공급가액"/>
  </pivotHierarchies>
  <pivotTableStyleInfo name="PivotStyleMedium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품현황">
        <x15:activeTabTopLevelEntity name="[제품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0"/>
  <sheetViews>
    <sheetView topLeftCell="A10" workbookViewId="0">
      <selection activeCell="E24" sqref="E24"/>
    </sheetView>
  </sheetViews>
  <sheetFormatPr defaultRowHeight="17.399999999999999"/>
  <cols>
    <col min="1" max="1" width="11.59765625" customWidth="1"/>
    <col min="2" max="2" width="12.59765625" customWidth="1"/>
    <col min="3" max="3" width="11.59765625" customWidth="1"/>
    <col min="4" max="4" width="11" customWidth="1"/>
    <col min="7" max="7" width="11.09765625" bestFit="1" customWidth="1"/>
  </cols>
  <sheetData>
    <row r="1" spans="1:7">
      <c r="A1" t="s">
        <v>0</v>
      </c>
    </row>
    <row r="2" spans="1:7">
      <c r="A2" s="11" t="s">
        <v>117</v>
      </c>
      <c r="B2" s="11" t="s">
        <v>40</v>
      </c>
      <c r="C2" s="11" t="s">
        <v>41</v>
      </c>
      <c r="D2" s="11" t="s">
        <v>42</v>
      </c>
      <c r="E2" s="11" t="s">
        <v>43</v>
      </c>
      <c r="F2" s="11" t="s">
        <v>44</v>
      </c>
    </row>
    <row r="3" spans="1:7">
      <c r="A3" s="11" t="s">
        <v>123</v>
      </c>
      <c r="B3" s="15">
        <v>44727</v>
      </c>
      <c r="C3" s="24">
        <v>0.49305555555555558</v>
      </c>
      <c r="D3" s="11" t="s">
        <v>47</v>
      </c>
      <c r="E3" s="11" t="s">
        <v>52</v>
      </c>
      <c r="F3" s="16">
        <v>1000</v>
      </c>
      <c r="G3" s="26"/>
    </row>
    <row r="4" spans="1:7">
      <c r="A4" s="11" t="s">
        <v>128</v>
      </c>
      <c r="B4" s="15">
        <v>44854</v>
      </c>
      <c r="C4" s="24">
        <v>0.55902777777777779</v>
      </c>
      <c r="D4" s="11" t="s">
        <v>50</v>
      </c>
      <c r="E4" s="11" t="s">
        <v>48</v>
      </c>
      <c r="F4" s="16">
        <v>2388</v>
      </c>
      <c r="G4" s="26"/>
    </row>
    <row r="5" spans="1:7">
      <c r="A5" s="11" t="s">
        <v>119</v>
      </c>
      <c r="B5" s="15">
        <v>44673</v>
      </c>
      <c r="C5" s="24">
        <v>7.6388888888888886E-3</v>
      </c>
      <c r="D5" s="11" t="s">
        <v>47</v>
      </c>
      <c r="E5" s="11" t="s">
        <v>48</v>
      </c>
      <c r="F5" s="16">
        <v>1500</v>
      </c>
      <c r="G5" s="26"/>
    </row>
    <row r="6" spans="1:7">
      <c r="A6" s="11" t="s">
        <v>129</v>
      </c>
      <c r="B6" s="15">
        <v>44961</v>
      </c>
      <c r="C6" s="24">
        <v>0.85069444444444453</v>
      </c>
      <c r="D6" s="11" t="s">
        <v>47</v>
      </c>
      <c r="E6" s="11" t="s">
        <v>137</v>
      </c>
      <c r="F6" s="25">
        <v>1000</v>
      </c>
      <c r="G6" s="26"/>
    </row>
    <row r="7" spans="1:7">
      <c r="A7" s="11" t="s">
        <v>132</v>
      </c>
      <c r="B7" s="15">
        <v>44693</v>
      </c>
      <c r="C7" s="24">
        <v>0.35069444444444442</v>
      </c>
      <c r="D7" s="11" t="s">
        <v>50</v>
      </c>
      <c r="E7" s="11" t="s">
        <v>48</v>
      </c>
      <c r="F7" s="16">
        <v>700</v>
      </c>
      <c r="G7" s="26"/>
    </row>
    <row r="8" spans="1:7">
      <c r="A8" s="11" t="s">
        <v>120</v>
      </c>
      <c r="B8" s="15">
        <v>44799</v>
      </c>
      <c r="C8" s="24">
        <v>0.43055555555555558</v>
      </c>
      <c r="D8" s="11" t="s">
        <v>50</v>
      </c>
      <c r="E8" s="11" t="s">
        <v>48</v>
      </c>
      <c r="F8" s="16">
        <v>500</v>
      </c>
      <c r="G8" s="26"/>
    </row>
    <row r="9" spans="1:7">
      <c r="A9" s="11" t="s">
        <v>121</v>
      </c>
      <c r="B9" s="15">
        <v>44878</v>
      </c>
      <c r="C9" s="24">
        <v>0.43055555555555558</v>
      </c>
      <c r="D9" s="11" t="s">
        <v>49</v>
      </c>
      <c r="E9" s="11" t="s">
        <v>48</v>
      </c>
      <c r="F9" s="16">
        <v>500</v>
      </c>
      <c r="G9" s="26"/>
    </row>
    <row r="10" spans="1:7">
      <c r="A10" s="11" t="s">
        <v>122</v>
      </c>
      <c r="B10" s="15">
        <v>44957</v>
      </c>
      <c r="C10" s="24">
        <v>0.47569444444444442</v>
      </c>
      <c r="D10" s="11" t="s">
        <v>50</v>
      </c>
      <c r="E10" s="11" t="s">
        <v>136</v>
      </c>
      <c r="F10" s="16">
        <v>500</v>
      </c>
      <c r="G10" s="26"/>
    </row>
    <row r="11" spans="1:7">
      <c r="A11" s="11" t="s">
        <v>130</v>
      </c>
      <c r="B11" s="15">
        <v>44984</v>
      </c>
      <c r="C11" s="24">
        <v>0.88194444444444453</v>
      </c>
      <c r="D11" s="11" t="s">
        <v>47</v>
      </c>
      <c r="E11" s="11" t="s">
        <v>51</v>
      </c>
      <c r="F11" s="16">
        <v>700</v>
      </c>
      <c r="G11" s="26"/>
    </row>
    <row r="12" spans="1:7">
      <c r="A12" s="11" t="s">
        <v>118</v>
      </c>
      <c r="B12" s="15">
        <v>45187</v>
      </c>
      <c r="C12" s="24">
        <v>0.92013888888888884</v>
      </c>
      <c r="D12" s="11" t="s">
        <v>47</v>
      </c>
      <c r="E12" s="11" t="s">
        <v>52</v>
      </c>
      <c r="F12" s="25">
        <v>4000</v>
      </c>
      <c r="G12" s="26"/>
    </row>
    <row r="13" spans="1:7">
      <c r="A13" s="11" t="s">
        <v>131</v>
      </c>
      <c r="B13" s="15">
        <v>44849</v>
      </c>
      <c r="C13" s="24">
        <v>0.15625</v>
      </c>
      <c r="D13" s="11" t="s">
        <v>49</v>
      </c>
      <c r="E13" s="11" t="s">
        <v>52</v>
      </c>
      <c r="F13" s="16">
        <v>1000</v>
      </c>
      <c r="G13" s="26"/>
    </row>
    <row r="14" spans="1:7">
      <c r="A14" s="11" t="s">
        <v>124</v>
      </c>
      <c r="B14" s="15">
        <v>44741</v>
      </c>
      <c r="C14" s="24">
        <v>0.5</v>
      </c>
      <c r="D14" s="11" t="s">
        <v>49</v>
      </c>
      <c r="E14" s="11" t="s">
        <v>48</v>
      </c>
      <c r="F14" s="16">
        <v>2388</v>
      </c>
      <c r="G14" s="26"/>
    </row>
    <row r="15" spans="1:7">
      <c r="A15" s="11" t="s">
        <v>125</v>
      </c>
      <c r="B15" s="15">
        <v>44839</v>
      </c>
      <c r="C15" s="24">
        <v>0.625</v>
      </c>
      <c r="D15" s="11" t="s">
        <v>47</v>
      </c>
      <c r="E15" s="11" t="s">
        <v>48</v>
      </c>
      <c r="F15" s="16">
        <v>700</v>
      </c>
      <c r="G15" s="26"/>
    </row>
    <row r="16" spans="1:7">
      <c r="A16" s="11" t="s">
        <v>126</v>
      </c>
      <c r="B16" s="15">
        <v>44837</v>
      </c>
      <c r="C16" s="24">
        <v>0.70833333333333337</v>
      </c>
      <c r="D16" s="11" t="s">
        <v>50</v>
      </c>
      <c r="E16" s="11" t="s">
        <v>48</v>
      </c>
      <c r="F16" s="16">
        <v>700</v>
      </c>
      <c r="G16" s="26"/>
    </row>
    <row r="17" spans="1:7">
      <c r="A17" s="11" t="s">
        <v>134</v>
      </c>
      <c r="B17" s="15">
        <v>44832</v>
      </c>
      <c r="C17" s="24">
        <v>0.39583333333333331</v>
      </c>
      <c r="D17" s="11" t="s">
        <v>49</v>
      </c>
      <c r="E17" s="11" t="s">
        <v>52</v>
      </c>
      <c r="F17" s="16">
        <v>1500</v>
      </c>
      <c r="G17" s="26"/>
    </row>
    <row r="18" spans="1:7">
      <c r="A18" s="11" t="s">
        <v>135</v>
      </c>
      <c r="B18" s="15">
        <v>44968</v>
      </c>
      <c r="C18" s="24">
        <v>0.39583333333333331</v>
      </c>
      <c r="D18" s="11" t="s">
        <v>49</v>
      </c>
      <c r="E18" s="11" t="s">
        <v>52</v>
      </c>
      <c r="F18" s="16">
        <v>500</v>
      </c>
      <c r="G18" s="26"/>
    </row>
    <row r="19" spans="1:7">
      <c r="A19" s="11" t="s">
        <v>127</v>
      </c>
      <c r="B19" s="15">
        <v>44686</v>
      </c>
      <c r="C19" s="24">
        <v>0.75</v>
      </c>
      <c r="D19" s="11" t="s">
        <v>49</v>
      </c>
      <c r="E19" s="11" t="s">
        <v>48</v>
      </c>
      <c r="F19" s="16">
        <v>700</v>
      </c>
      <c r="G19" s="26"/>
    </row>
    <row r="20" spans="1:7">
      <c r="A20" s="11" t="s">
        <v>133</v>
      </c>
      <c r="B20" s="15">
        <v>44873</v>
      </c>
      <c r="C20" s="24">
        <v>0.36458333333333331</v>
      </c>
      <c r="D20" s="11" t="s">
        <v>47</v>
      </c>
      <c r="E20" s="11" t="s">
        <v>48</v>
      </c>
      <c r="F20" s="16">
        <v>500</v>
      </c>
      <c r="G20" s="26"/>
    </row>
    <row r="22" spans="1:7">
      <c r="A22" s="14" t="s">
        <v>142</v>
      </c>
    </row>
    <row r="23" spans="1:7">
      <c r="A23" t="b">
        <f>AND(MOD(MID($A3,2,1),2)=0,OR(RIGHT($A3,1)="A",RIGHT($A3,1)="B"))</f>
        <v>0</v>
      </c>
    </row>
    <row r="25" spans="1:7">
      <c r="A25" s="11" t="s">
        <v>42</v>
      </c>
      <c r="B25" s="11" t="s">
        <v>43</v>
      </c>
      <c r="C25" s="11" t="s">
        <v>44</v>
      </c>
    </row>
    <row r="26" spans="1:7">
      <c r="A26" s="11" t="s">
        <v>48</v>
      </c>
      <c r="B26" s="11" t="s">
        <v>47</v>
      </c>
      <c r="C26" s="16">
        <v>1500</v>
      </c>
    </row>
    <row r="27" spans="1:7">
      <c r="A27" s="11" t="s">
        <v>137</v>
      </c>
      <c r="B27" s="11" t="s">
        <v>47</v>
      </c>
      <c r="C27" s="25">
        <v>1000</v>
      </c>
    </row>
    <row r="28" spans="1:7">
      <c r="A28" s="11" t="s">
        <v>48</v>
      </c>
      <c r="B28" s="11" t="s">
        <v>50</v>
      </c>
      <c r="C28" s="16">
        <v>500</v>
      </c>
    </row>
    <row r="29" spans="1:7">
      <c r="A29" s="11" t="s">
        <v>52</v>
      </c>
      <c r="B29" s="11" t="s">
        <v>47</v>
      </c>
      <c r="C29" s="25">
        <v>4000</v>
      </c>
    </row>
    <row r="30" spans="1:7">
      <c r="A30" s="11" t="s">
        <v>48</v>
      </c>
      <c r="B30" s="11" t="s">
        <v>49</v>
      </c>
      <c r="C30" s="16">
        <v>2388</v>
      </c>
    </row>
  </sheetData>
  <phoneticPr fontId="1" type="noConversion"/>
  <conditionalFormatting sqref="A3:F20">
    <cfRule type="expression" dxfId="0" priority="1">
      <formula>AND(LEFT($A3,1)&lt;&gt;"B",$C3&gt;=0.5)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Layout" zoomScaleNormal="100" workbookViewId="0">
      <selection activeCell="F12" sqref="F12"/>
    </sheetView>
  </sheetViews>
  <sheetFormatPr defaultRowHeight="17.399999999999999"/>
  <cols>
    <col min="2" max="2" width="11" bestFit="1" customWidth="1"/>
    <col min="7" max="7" width="8.59765625" customWidth="1"/>
    <col min="8" max="8" width="10.59765625" customWidth="1"/>
  </cols>
  <sheetData>
    <row r="1" spans="1:8" ht="21">
      <c r="A1" s="39" t="s">
        <v>33</v>
      </c>
      <c r="B1" s="39"/>
      <c r="C1" s="39"/>
      <c r="D1" s="39"/>
      <c r="E1" s="39"/>
      <c r="F1" s="39"/>
      <c r="G1" s="39"/>
      <c r="H1" s="39"/>
    </row>
    <row r="2" spans="1:8">
      <c r="A2" s="29"/>
      <c r="B2" s="29"/>
      <c r="C2" s="29"/>
      <c r="D2" s="29"/>
      <c r="E2" s="29"/>
      <c r="F2" s="29"/>
      <c r="G2" s="30"/>
      <c r="H2" s="29" t="s">
        <v>34</v>
      </c>
    </row>
    <row r="3" spans="1:8">
      <c r="A3" s="31" t="s">
        <v>11</v>
      </c>
      <c r="B3" s="31" t="s">
        <v>35</v>
      </c>
      <c r="C3" s="31" t="s">
        <v>36</v>
      </c>
      <c r="D3" s="31" t="s">
        <v>13</v>
      </c>
      <c r="E3" s="31" t="s">
        <v>14</v>
      </c>
      <c r="F3" s="31" t="s">
        <v>15</v>
      </c>
      <c r="G3" s="31" t="s">
        <v>16</v>
      </c>
      <c r="H3" s="31" t="s">
        <v>17</v>
      </c>
    </row>
    <row r="4" spans="1:8">
      <c r="A4" s="31" t="s">
        <v>37</v>
      </c>
      <c r="B4" s="31" t="s">
        <v>18</v>
      </c>
      <c r="C4" s="31" t="s">
        <v>19</v>
      </c>
      <c r="D4" s="31">
        <v>25</v>
      </c>
      <c r="E4" s="32">
        <v>2800</v>
      </c>
      <c r="F4" s="33">
        <f t="shared" ref="F4:F13" si="0">E4*400%</f>
        <v>11200</v>
      </c>
      <c r="G4" s="33">
        <f t="shared" ref="G4:G13" si="1">IF(D4&gt;=30, E4*100%, IF(D4&gt;=20, E4*50%, E4*20%))</f>
        <v>1400</v>
      </c>
      <c r="H4" s="33">
        <f t="shared" ref="H4:H13" si="2">D4*E4+F4+G4</f>
        <v>82600</v>
      </c>
    </row>
    <row r="5" spans="1:8">
      <c r="A5" s="31" t="s">
        <v>20</v>
      </c>
      <c r="B5" s="31" t="s">
        <v>18</v>
      </c>
      <c r="C5" s="31" t="s">
        <v>21</v>
      </c>
      <c r="D5" s="31">
        <v>12</v>
      </c>
      <c r="E5" s="32">
        <v>2000</v>
      </c>
      <c r="F5" s="33">
        <f t="shared" si="0"/>
        <v>8000</v>
      </c>
      <c r="G5" s="33">
        <f t="shared" si="1"/>
        <v>400</v>
      </c>
      <c r="H5" s="33">
        <f t="shared" si="2"/>
        <v>32400</v>
      </c>
    </row>
    <row r="6" spans="1:8">
      <c r="A6" s="31" t="s">
        <v>22</v>
      </c>
      <c r="B6" s="31" t="s">
        <v>23</v>
      </c>
      <c r="C6" s="31" t="s">
        <v>19</v>
      </c>
      <c r="D6" s="31">
        <v>21</v>
      </c>
      <c r="E6" s="32">
        <v>2800</v>
      </c>
      <c r="F6" s="33">
        <f t="shared" si="0"/>
        <v>11200</v>
      </c>
      <c r="G6" s="33">
        <f t="shared" si="1"/>
        <v>1400</v>
      </c>
      <c r="H6" s="33">
        <f t="shared" si="2"/>
        <v>71400</v>
      </c>
    </row>
    <row r="7" spans="1:8">
      <c r="A7" s="31" t="s">
        <v>38</v>
      </c>
      <c r="B7" s="31" t="s">
        <v>24</v>
      </c>
      <c r="C7" s="31" t="s">
        <v>25</v>
      </c>
      <c r="D7" s="31">
        <v>25</v>
      </c>
      <c r="E7" s="32">
        <v>2500</v>
      </c>
      <c r="F7" s="33">
        <f t="shared" si="0"/>
        <v>10000</v>
      </c>
      <c r="G7" s="33">
        <f t="shared" si="1"/>
        <v>1250</v>
      </c>
      <c r="H7" s="33">
        <f t="shared" si="2"/>
        <v>73750</v>
      </c>
    </row>
    <row r="8" spans="1:8">
      <c r="A8" s="31" t="s">
        <v>26</v>
      </c>
      <c r="B8" s="31" t="s">
        <v>24</v>
      </c>
      <c r="C8" s="31" t="s">
        <v>27</v>
      </c>
      <c r="D8" s="31">
        <v>9</v>
      </c>
      <c r="E8" s="32">
        <v>1800</v>
      </c>
      <c r="F8" s="33">
        <f t="shared" si="0"/>
        <v>7200</v>
      </c>
      <c r="G8" s="33">
        <f t="shared" si="1"/>
        <v>360</v>
      </c>
      <c r="H8" s="33">
        <f t="shared" si="2"/>
        <v>23760</v>
      </c>
    </row>
    <row r="9" spans="1:8">
      <c r="A9" s="31" t="s">
        <v>28</v>
      </c>
      <c r="B9" s="31" t="s">
        <v>18</v>
      </c>
      <c r="C9" s="31" t="s">
        <v>21</v>
      </c>
      <c r="D9" s="31">
        <v>18</v>
      </c>
      <c r="E9" s="32">
        <v>2000</v>
      </c>
      <c r="F9" s="33">
        <f t="shared" si="0"/>
        <v>8000</v>
      </c>
      <c r="G9" s="33">
        <f t="shared" si="1"/>
        <v>400</v>
      </c>
      <c r="H9" s="33">
        <f t="shared" si="2"/>
        <v>44400</v>
      </c>
    </row>
    <row r="10" spans="1:8">
      <c r="A10" s="31" t="s">
        <v>29</v>
      </c>
      <c r="B10" s="31" t="s">
        <v>18</v>
      </c>
      <c r="C10" s="31" t="s">
        <v>25</v>
      </c>
      <c r="D10" s="31">
        <v>22</v>
      </c>
      <c r="E10" s="32">
        <v>2500</v>
      </c>
      <c r="F10" s="33">
        <f t="shared" si="0"/>
        <v>10000</v>
      </c>
      <c r="G10" s="33">
        <f t="shared" si="1"/>
        <v>1250</v>
      </c>
      <c r="H10" s="33">
        <f t="shared" si="2"/>
        <v>66250</v>
      </c>
    </row>
    <row r="11" spans="1:8">
      <c r="A11" s="31" t="s">
        <v>30</v>
      </c>
      <c r="B11" s="31" t="s">
        <v>23</v>
      </c>
      <c r="C11" s="31" t="s">
        <v>27</v>
      </c>
      <c r="D11" s="31">
        <v>14</v>
      </c>
      <c r="E11" s="32">
        <v>1800</v>
      </c>
      <c r="F11" s="33">
        <f t="shared" si="0"/>
        <v>7200</v>
      </c>
      <c r="G11" s="33">
        <f t="shared" si="1"/>
        <v>360</v>
      </c>
      <c r="H11" s="33">
        <f t="shared" si="2"/>
        <v>32760</v>
      </c>
    </row>
    <row r="12" spans="1:8">
      <c r="A12" s="31" t="s">
        <v>31</v>
      </c>
      <c r="B12" s="31" t="s">
        <v>18</v>
      </c>
      <c r="C12" s="31" t="s">
        <v>27</v>
      </c>
      <c r="D12" s="31">
        <v>7</v>
      </c>
      <c r="E12" s="32">
        <v>1800</v>
      </c>
      <c r="F12" s="33">
        <f t="shared" si="0"/>
        <v>7200</v>
      </c>
      <c r="G12" s="33">
        <f t="shared" si="1"/>
        <v>360</v>
      </c>
      <c r="H12" s="33">
        <f t="shared" si="2"/>
        <v>20160</v>
      </c>
    </row>
    <row r="13" spans="1:8">
      <c r="A13" s="31" t="s">
        <v>32</v>
      </c>
      <c r="B13" s="31" t="s">
        <v>24</v>
      </c>
      <c r="C13" s="31" t="s">
        <v>27</v>
      </c>
      <c r="D13" s="31">
        <v>7</v>
      </c>
      <c r="E13" s="32">
        <v>1800</v>
      </c>
      <c r="F13" s="33">
        <f t="shared" si="0"/>
        <v>7200</v>
      </c>
      <c r="G13" s="33">
        <f t="shared" si="1"/>
        <v>360</v>
      </c>
      <c r="H13" s="33">
        <f t="shared" si="2"/>
        <v>20160</v>
      </c>
    </row>
    <row r="15" spans="1:8">
      <c r="A15" s="1"/>
      <c r="B15" s="1"/>
      <c r="C15" s="1"/>
      <c r="D15" s="1"/>
      <c r="E15" s="1"/>
      <c r="F15" s="1"/>
      <c r="G15" s="1"/>
      <c r="H15" s="1"/>
    </row>
  </sheetData>
  <sheetProtection sheet="1" objects="1" scenarios="1" formatCells="0"/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topLeftCell="A23" zoomScaleNormal="100" workbookViewId="0">
      <selection activeCell="F39" sqref="F39"/>
    </sheetView>
  </sheetViews>
  <sheetFormatPr defaultRowHeight="17.399999999999999"/>
  <cols>
    <col min="1" max="1" width="18.59765625" customWidth="1"/>
    <col min="2" max="2" width="14.8984375" customWidth="1"/>
    <col min="3" max="3" width="11.59765625" customWidth="1"/>
    <col min="4" max="4" width="11" customWidth="1"/>
    <col min="7" max="7" width="3.09765625" customWidth="1"/>
    <col min="9" max="9" width="19.19921875" bestFit="1" customWidth="1"/>
    <col min="10" max="10" width="11.09765625" customWidth="1"/>
    <col min="11" max="11" width="11" customWidth="1"/>
  </cols>
  <sheetData>
    <row r="1" spans="1:11">
      <c r="A1" t="s">
        <v>0</v>
      </c>
      <c r="H1" t="s">
        <v>39</v>
      </c>
    </row>
    <row r="2" spans="1:11">
      <c r="A2" s="11" t="s">
        <v>40</v>
      </c>
      <c r="B2" s="11" t="s">
        <v>41</v>
      </c>
      <c r="C2" s="11" t="s">
        <v>42</v>
      </c>
      <c r="D2" s="11" t="s">
        <v>43</v>
      </c>
      <c r="E2" s="11" t="s">
        <v>44</v>
      </c>
      <c r="F2" s="12" t="s">
        <v>45</v>
      </c>
      <c r="H2" s="13" t="s">
        <v>42</v>
      </c>
      <c r="I2" s="12" t="s">
        <v>46</v>
      </c>
      <c r="J2" s="14"/>
    </row>
    <row r="3" spans="1:11">
      <c r="A3" s="15">
        <v>44607</v>
      </c>
      <c r="B3" s="24">
        <v>7.6388888888888886E-3</v>
      </c>
      <c r="C3" s="11" t="s">
        <v>47</v>
      </c>
      <c r="D3" s="11" t="s">
        <v>48</v>
      </c>
      <c r="E3" s="16">
        <v>1500</v>
      </c>
      <c r="F3" s="11" t="str" cm="1">
        <f t="array" ref="F3">fn비고(A3)</f>
        <v>1사분기</v>
      </c>
      <c r="H3" s="17" t="s">
        <v>49</v>
      </c>
      <c r="I3" s="16">
        <f t="array" ref="I3">SMALL(IF(($C$3:$C$20=$H3)*($E$3:$E$20)&gt;=700,$E$3:$E$20),2)</f>
        <v>1000</v>
      </c>
    </row>
    <row r="4" spans="1:11">
      <c r="A4" s="15">
        <v>44731</v>
      </c>
      <c r="B4" s="24">
        <v>0.43055555555555558</v>
      </c>
      <c r="C4" s="11" t="s">
        <v>50</v>
      </c>
      <c r="D4" s="11" t="s">
        <v>48</v>
      </c>
      <c r="E4" s="16">
        <v>500</v>
      </c>
      <c r="F4" s="11" t="str" cm="1">
        <f t="array" ref="F4">fn비고(A4)</f>
        <v>2사분기</v>
      </c>
      <c r="H4" s="17" t="s">
        <v>50</v>
      </c>
      <c r="I4" s="16">
        <f t="array" ref="I4">SMALL(IF(($C$3:$C$20=$H4)*($E$3:$E$20)&gt;=700,$E$3:$E$20),2)</f>
        <v>700</v>
      </c>
    </row>
    <row r="5" spans="1:11">
      <c r="A5" s="15">
        <v>44810</v>
      </c>
      <c r="B5" s="24">
        <v>0.43055555555555558</v>
      </c>
      <c r="C5" s="11" t="s">
        <v>49</v>
      </c>
      <c r="D5" s="11" t="s">
        <v>48</v>
      </c>
      <c r="E5" s="16">
        <v>500</v>
      </c>
      <c r="F5" s="11" t="str" cm="1">
        <f t="array" ref="F5">fn비고(A5)</f>
        <v>3사분기</v>
      </c>
      <c r="H5" s="17" t="s">
        <v>47</v>
      </c>
      <c r="I5" s="16">
        <f t="array" ref="I5">SMALL(IF(($C$3:$C$20=$H5)*($E$3:$E$20)&gt;=700,$E$3:$E$20),2)</f>
        <v>700</v>
      </c>
    </row>
    <row r="6" spans="1:11">
      <c r="A6" s="15">
        <v>44889</v>
      </c>
      <c r="B6" s="24">
        <v>0.47569444444444442</v>
      </c>
      <c r="C6" s="11" t="s">
        <v>50</v>
      </c>
      <c r="D6" s="11" t="s">
        <v>51</v>
      </c>
      <c r="E6" s="16">
        <v>2500</v>
      </c>
      <c r="F6" s="11" t="str" cm="1">
        <f t="array" ref="F6">fn비고(A6)</f>
        <v>4사분기</v>
      </c>
    </row>
    <row r="7" spans="1:11">
      <c r="A7" s="15">
        <v>44659</v>
      </c>
      <c r="B7" s="24">
        <v>0.49305555555555558</v>
      </c>
      <c r="C7" s="11" t="s">
        <v>47</v>
      </c>
      <c r="D7" s="11" t="s">
        <v>52</v>
      </c>
      <c r="E7" s="16">
        <v>1000</v>
      </c>
      <c r="F7" s="11" t="str" cm="1">
        <f t="array" ref="F7">fn비고(A7)</f>
        <v>2사분기</v>
      </c>
      <c r="H7" t="s">
        <v>53</v>
      </c>
      <c r="I7" t="s">
        <v>54</v>
      </c>
    </row>
    <row r="8" spans="1:11">
      <c r="A8" s="15">
        <v>44673</v>
      </c>
      <c r="B8" s="24">
        <v>0.5</v>
      </c>
      <c r="C8" s="11" t="s">
        <v>49</v>
      </c>
      <c r="D8" s="11" t="s">
        <v>48</v>
      </c>
      <c r="E8" s="16">
        <v>2388</v>
      </c>
      <c r="F8" s="11" t="str" cm="1">
        <f t="array" ref="F8">fn비고(A8)</f>
        <v>2사분기</v>
      </c>
      <c r="H8" s="11" t="s">
        <v>42</v>
      </c>
      <c r="I8" s="12" t="s">
        <v>48</v>
      </c>
      <c r="J8" s="12" t="s">
        <v>52</v>
      </c>
      <c r="K8" s="12" t="s">
        <v>51</v>
      </c>
    </row>
    <row r="9" spans="1:11">
      <c r="A9" s="15">
        <v>44770</v>
      </c>
      <c r="B9" s="24">
        <v>0.625</v>
      </c>
      <c r="C9" s="11" t="s">
        <v>47</v>
      </c>
      <c r="D9" s="11" t="s">
        <v>48</v>
      </c>
      <c r="E9" s="16">
        <v>700</v>
      </c>
      <c r="F9" s="11" t="str" cm="1">
        <f t="array" ref="F9">fn비고(A9)</f>
        <v>3사분기</v>
      </c>
      <c r="H9" s="11" t="s">
        <v>49</v>
      </c>
      <c r="I9" s="11">
        <f t="array" ref="I9">SUM((ISODD(MONTH($A$3:$A$20))*($C$3:$C$20=$H9)*($D$3:$D$20=I$8)))</f>
        <v>1</v>
      </c>
      <c r="J9" s="11">
        <f t="array" ref="J9">SUM((ISODD(MONTH($A$3:$A$20))*($C$3:$C$20=$H9)*($D$3:$D$20=J$8)))</f>
        <v>1</v>
      </c>
      <c r="K9" s="11">
        <f t="array" ref="K9">SUM((ISODD(MONTH($A$3:$A$20))*($C$3:$C$20=$H9)*($D$3:$D$20=K$8)))</f>
        <v>0</v>
      </c>
    </row>
    <row r="10" spans="1:11">
      <c r="A10" s="15">
        <v>44768</v>
      </c>
      <c r="B10" s="24">
        <v>0.70833333333333337</v>
      </c>
      <c r="C10" s="11" t="s">
        <v>50</v>
      </c>
      <c r="D10" s="11" t="s">
        <v>48</v>
      </c>
      <c r="E10" s="16">
        <v>700</v>
      </c>
      <c r="F10" s="11" t="str" cm="1">
        <f t="array" ref="F10">fn비고(A10)</f>
        <v>3사분기</v>
      </c>
      <c r="H10" s="11" t="s">
        <v>50</v>
      </c>
      <c r="I10" s="11">
        <f t="array" ref="I10">SUM((ISODD(MONTH($A$3:$A$20))*($C$3:$C$20=$H10)*($D$3:$D$20=I$8)))</f>
        <v>2</v>
      </c>
      <c r="J10" s="11">
        <f t="array" ref="J10">SUM((ISODD(MONTH($A$3:$A$20))*($C$3:$C$20=$H10)*($D$3:$D$20=J$8)))</f>
        <v>0</v>
      </c>
      <c r="K10" s="11">
        <f t="array" ref="K10">SUM((ISODD(MONTH($A$3:$A$20))*($C$3:$C$20=$H10)*($D$3:$D$20=K$8)))</f>
        <v>1</v>
      </c>
    </row>
    <row r="11" spans="1:11">
      <c r="A11" s="15">
        <v>44620</v>
      </c>
      <c r="B11" s="24">
        <v>0.75</v>
      </c>
      <c r="C11" s="11" t="s">
        <v>49</v>
      </c>
      <c r="D11" s="11" t="s">
        <v>48</v>
      </c>
      <c r="E11" s="16">
        <v>700</v>
      </c>
      <c r="F11" s="11" t="str" cm="1">
        <f t="array" ref="F11">fn비고(A11)</f>
        <v>1사분기</v>
      </c>
      <c r="H11" s="11" t="s">
        <v>47</v>
      </c>
      <c r="I11" s="11">
        <f t="array" ref="I11">SUM((ISODD(MONTH($A$3:$A$20))*($C$3:$C$20=$H11)*($D$3:$D$20=I$8)))</f>
        <v>3</v>
      </c>
      <c r="J11" s="11">
        <f t="array" ref="J11">SUM((ISODD(MONTH($A$3:$A$20))*($C$3:$C$20=$H11)*($D$3:$D$20=J$8)))</f>
        <v>1</v>
      </c>
      <c r="K11" s="11">
        <f t="array" ref="K11">SUM((ISODD(MONTH($A$3:$A$20))*($C$3:$C$20=$H11)*($D$3:$D$20=K$8)))</f>
        <v>0</v>
      </c>
    </row>
    <row r="12" spans="1:11">
      <c r="A12" s="15">
        <v>44786</v>
      </c>
      <c r="B12" s="24">
        <v>0.55902777777777779</v>
      </c>
      <c r="C12" s="11" t="s">
        <v>50</v>
      </c>
      <c r="D12" s="11" t="s">
        <v>48</v>
      </c>
      <c r="E12" s="16">
        <v>2388</v>
      </c>
      <c r="F12" s="11" t="str" cm="1">
        <f t="array" ref="F12">fn비고(A12)</f>
        <v>3사분기</v>
      </c>
    </row>
    <row r="13" spans="1:11">
      <c r="A13" s="15">
        <v>44893</v>
      </c>
      <c r="B13" s="24">
        <v>0.85069444444444453</v>
      </c>
      <c r="C13" s="11" t="s">
        <v>47</v>
      </c>
      <c r="D13" s="11" t="s">
        <v>48</v>
      </c>
      <c r="E13" s="16">
        <v>4000</v>
      </c>
      <c r="F13" s="11" t="str" cm="1">
        <f t="array" ref="F13">fn비고(A13)</f>
        <v>4사분기</v>
      </c>
    </row>
    <row r="14" spans="1:11">
      <c r="A14" s="15">
        <v>44915</v>
      </c>
      <c r="B14" s="24">
        <v>0.88194444444444453</v>
      </c>
      <c r="C14" s="11" t="s">
        <v>47</v>
      </c>
      <c r="D14" s="11" t="s">
        <v>51</v>
      </c>
      <c r="E14" s="16">
        <v>700</v>
      </c>
      <c r="F14" s="11" t="str" cm="1">
        <f t="array" ref="F14">fn비고(A14)</f>
        <v>4사분기</v>
      </c>
    </row>
    <row r="15" spans="1:11">
      <c r="A15" s="15">
        <v>45118</v>
      </c>
      <c r="B15" s="24">
        <v>0.92013888888888884</v>
      </c>
      <c r="C15" s="11" t="s">
        <v>47</v>
      </c>
      <c r="D15" s="11" t="s">
        <v>52</v>
      </c>
      <c r="E15" s="16">
        <v>500</v>
      </c>
      <c r="F15" s="11" t="str" cm="1">
        <f t="array" ref="F15">fn비고(A15)</f>
        <v>4사분기</v>
      </c>
    </row>
    <row r="16" spans="1:11">
      <c r="A16" s="15">
        <v>44781</v>
      </c>
      <c r="B16" s="24">
        <v>0.15625</v>
      </c>
      <c r="C16" s="11" t="s">
        <v>49</v>
      </c>
      <c r="D16" s="11" t="s">
        <v>52</v>
      </c>
      <c r="E16" s="16">
        <v>1000</v>
      </c>
      <c r="F16" s="11" t="str" cm="1">
        <f t="array" ref="F16">fn비고(A16)</f>
        <v>3사분기</v>
      </c>
    </row>
    <row r="17" spans="1:11">
      <c r="A17" s="15">
        <v>44625</v>
      </c>
      <c r="B17" s="24">
        <v>0.35069444444444442</v>
      </c>
      <c r="C17" s="11" t="s">
        <v>50</v>
      </c>
      <c r="D17" s="11" t="s">
        <v>48</v>
      </c>
      <c r="E17" s="16">
        <v>700</v>
      </c>
      <c r="F17" s="11" t="str" cm="1">
        <f t="array" ref="F17">fn비고(A17)</f>
        <v>1사분기</v>
      </c>
    </row>
    <row r="18" spans="1:11">
      <c r="A18" s="15">
        <v>44805</v>
      </c>
      <c r="B18" s="24">
        <v>0.36458333333333331</v>
      </c>
      <c r="C18" s="11" t="s">
        <v>47</v>
      </c>
      <c r="D18" s="11" t="s">
        <v>48</v>
      </c>
      <c r="E18" s="16">
        <v>500</v>
      </c>
      <c r="F18" s="11" t="str" cm="1">
        <f t="array" ref="F18">fn비고(A18)</f>
        <v>3사분기</v>
      </c>
    </row>
    <row r="19" spans="1:11">
      <c r="A19" s="15">
        <v>44763</v>
      </c>
      <c r="B19" s="24">
        <v>0.39583333333333331</v>
      </c>
      <c r="C19" s="11" t="s">
        <v>49</v>
      </c>
      <c r="D19" s="11" t="s">
        <v>52</v>
      </c>
      <c r="E19" s="16">
        <v>1500</v>
      </c>
      <c r="F19" s="11" t="str" cm="1">
        <f t="array" ref="F19">fn비고(A19)</f>
        <v>3사분기</v>
      </c>
    </row>
    <row r="20" spans="1:11">
      <c r="A20" s="15">
        <v>44899</v>
      </c>
      <c r="B20" s="24">
        <v>0.39583333333333331</v>
      </c>
      <c r="C20" s="11" t="s">
        <v>49</v>
      </c>
      <c r="D20" s="11" t="s">
        <v>52</v>
      </c>
      <c r="E20" s="16">
        <v>500</v>
      </c>
      <c r="F20" s="11" t="str" cm="1">
        <f t="array" ref="F20">fn비고(A20)</f>
        <v>4사분기</v>
      </c>
    </row>
    <row r="22" spans="1:11">
      <c r="A22" t="s">
        <v>55</v>
      </c>
      <c r="D22" t="s">
        <v>56</v>
      </c>
      <c r="H22" t="s">
        <v>57</v>
      </c>
    </row>
    <row r="23" spans="1:11">
      <c r="A23" s="11" t="s">
        <v>58</v>
      </c>
      <c r="B23" s="11" t="s">
        <v>59</v>
      </c>
      <c r="C23" s="11" t="s">
        <v>60</v>
      </c>
      <c r="D23" s="12" t="s">
        <v>61</v>
      </c>
      <c r="H23" s="11" t="s">
        <v>11</v>
      </c>
      <c r="I23" s="11" t="s">
        <v>62</v>
      </c>
      <c r="J23" s="11" t="s">
        <v>63</v>
      </c>
      <c r="K23" s="12" t="s">
        <v>64</v>
      </c>
    </row>
    <row r="24" spans="1:11">
      <c r="A24" s="11" t="s">
        <v>65</v>
      </c>
      <c r="B24" s="11">
        <v>25</v>
      </c>
      <c r="C24" s="11">
        <v>80</v>
      </c>
      <c r="D24" s="11">
        <f>MAX(($B24*VLOOKUP($B24,$A$34:$B$37,2,TRUE)),($C24*VLOOKUP($C24,$D$34:$E$37,2,TRUE)))</f>
        <v>400</v>
      </c>
      <c r="H24" s="11" t="s">
        <v>66</v>
      </c>
      <c r="I24" s="11">
        <v>4</v>
      </c>
      <c r="J24" s="11">
        <v>90</v>
      </c>
      <c r="K24" s="11">
        <f>IF(AND($I24&gt;=5,$J24&gt;=80),$I24+$J24+_xlfn.XMATCH($I24,I34:I37,1),$I24+$J24)</f>
        <v>94</v>
      </c>
    </row>
    <row r="25" spans="1:11">
      <c r="A25" s="11" t="s">
        <v>67</v>
      </c>
      <c r="B25" s="11">
        <v>26</v>
      </c>
      <c r="C25" s="11">
        <v>65</v>
      </c>
      <c r="D25" s="11">
        <f t="shared" ref="D25:D30" si="0">MAX(($B25*VLOOKUP($B25,$A$34:$B$37,2,TRUE)),($C25*VLOOKUP($C25,$D$34:$E$37,2,TRUE)))</f>
        <v>325</v>
      </c>
      <c r="H25" s="11" t="s">
        <v>68</v>
      </c>
      <c r="I25" s="11">
        <v>7</v>
      </c>
      <c r="J25" s="11">
        <v>95</v>
      </c>
      <c r="K25" s="11">
        <f t="shared" ref="K25:K31" si="1">IF(AND($I25&gt;=5,$J25&gt;=80),$I25+$J25+_xlfn.XMATCH($I25,$H$34:$H$37,-1),$I25+$J25)</f>
        <v>104</v>
      </c>
    </row>
    <row r="26" spans="1:11">
      <c r="A26" s="11" t="s">
        <v>69</v>
      </c>
      <c r="B26" s="11">
        <v>120</v>
      </c>
      <c r="C26" s="11">
        <v>45</v>
      </c>
      <c r="D26" s="11">
        <f t="shared" si="0"/>
        <v>1080</v>
      </c>
      <c r="H26" s="11" t="s">
        <v>70</v>
      </c>
      <c r="I26" s="11">
        <v>20</v>
      </c>
      <c r="J26" s="11">
        <v>75</v>
      </c>
      <c r="K26" s="11">
        <f t="shared" si="1"/>
        <v>95</v>
      </c>
    </row>
    <row r="27" spans="1:11">
      <c r="A27" s="11" t="s">
        <v>71</v>
      </c>
      <c r="B27" s="11">
        <v>56</v>
      </c>
      <c r="C27" s="11">
        <v>77</v>
      </c>
      <c r="D27" s="11">
        <f t="shared" si="0"/>
        <v>504</v>
      </c>
      <c r="H27" s="11" t="s">
        <v>72</v>
      </c>
      <c r="I27" s="11">
        <v>2</v>
      </c>
      <c r="J27" s="11">
        <v>65</v>
      </c>
      <c r="K27" s="11">
        <f t="shared" si="1"/>
        <v>67</v>
      </c>
    </row>
    <row r="28" spans="1:11">
      <c r="A28" s="11" t="s">
        <v>73</v>
      </c>
      <c r="B28" s="11">
        <v>23</v>
      </c>
      <c r="C28" s="11">
        <v>39</v>
      </c>
      <c r="D28" s="11">
        <f t="shared" si="0"/>
        <v>230</v>
      </c>
      <c r="H28" s="11" t="s">
        <v>74</v>
      </c>
      <c r="I28" s="11">
        <v>13</v>
      </c>
      <c r="J28" s="11">
        <v>82</v>
      </c>
      <c r="K28" s="11">
        <f t="shared" si="1"/>
        <v>97</v>
      </c>
    </row>
    <row r="29" spans="1:11">
      <c r="A29" s="11" t="s">
        <v>75</v>
      </c>
      <c r="B29" s="11">
        <v>44</v>
      </c>
      <c r="C29" s="11">
        <v>108</v>
      </c>
      <c r="D29" s="11">
        <f t="shared" si="0"/>
        <v>440</v>
      </c>
      <c r="H29" s="11" t="s">
        <v>76</v>
      </c>
      <c r="I29" s="11">
        <v>20</v>
      </c>
      <c r="J29" s="11">
        <v>82</v>
      </c>
      <c r="K29" s="11">
        <f t="shared" si="1"/>
        <v>106</v>
      </c>
    </row>
    <row r="30" spans="1:11">
      <c r="A30" s="11" t="s">
        <v>77</v>
      </c>
      <c r="B30" s="11">
        <v>35</v>
      </c>
      <c r="C30" s="11">
        <v>120</v>
      </c>
      <c r="D30" s="11">
        <f t="shared" si="0"/>
        <v>480</v>
      </c>
      <c r="H30" s="11" t="s">
        <v>78</v>
      </c>
      <c r="I30" s="11">
        <v>15</v>
      </c>
      <c r="J30" s="11">
        <v>90</v>
      </c>
      <c r="K30" s="11">
        <f t="shared" si="1"/>
        <v>108</v>
      </c>
    </row>
    <row r="31" spans="1:11">
      <c r="H31" s="11" t="s">
        <v>79</v>
      </c>
      <c r="I31" s="11">
        <v>12</v>
      </c>
      <c r="J31" s="11">
        <v>68</v>
      </c>
      <c r="K31" s="11">
        <f t="shared" si="1"/>
        <v>80</v>
      </c>
    </row>
    <row r="32" spans="1:11">
      <c r="A32" t="s">
        <v>80</v>
      </c>
      <c r="D32" t="s">
        <v>81</v>
      </c>
    </row>
    <row r="33" spans="1:10">
      <c r="A33" s="11" t="s">
        <v>82</v>
      </c>
      <c r="B33" s="11" t="s">
        <v>83</v>
      </c>
      <c r="D33" s="11" t="s">
        <v>84</v>
      </c>
      <c r="E33" s="11" t="s">
        <v>83</v>
      </c>
      <c r="H33" s="43" t="s">
        <v>85</v>
      </c>
      <c r="I33" s="43"/>
      <c r="J33" s="11" t="s">
        <v>86</v>
      </c>
    </row>
    <row r="34" spans="1:10">
      <c r="A34" s="11">
        <v>0</v>
      </c>
      <c r="B34" s="11">
        <v>10</v>
      </c>
      <c r="D34" s="11">
        <v>0</v>
      </c>
      <c r="E34" s="11">
        <v>5</v>
      </c>
      <c r="H34" s="27">
        <v>1</v>
      </c>
      <c r="I34" s="28" t="s">
        <v>138</v>
      </c>
      <c r="J34" s="11">
        <v>1</v>
      </c>
    </row>
    <row r="35" spans="1:10">
      <c r="A35" s="11">
        <v>50</v>
      </c>
      <c r="B35" s="11">
        <v>9</v>
      </c>
      <c r="D35" s="11">
        <v>100</v>
      </c>
      <c r="E35" s="11">
        <v>4</v>
      </c>
      <c r="H35" s="27">
        <v>6</v>
      </c>
      <c r="I35" s="28" t="s">
        <v>139</v>
      </c>
      <c r="J35" s="11">
        <v>2</v>
      </c>
    </row>
    <row r="36" spans="1:10">
      <c r="A36" s="11">
        <v>150</v>
      </c>
      <c r="B36" s="11">
        <v>8</v>
      </c>
      <c r="D36" s="11">
        <v>200</v>
      </c>
      <c r="E36" s="11">
        <v>3</v>
      </c>
      <c r="H36" s="27">
        <v>15</v>
      </c>
      <c r="I36" s="28" t="s">
        <v>140</v>
      </c>
      <c r="J36" s="11">
        <v>3</v>
      </c>
    </row>
    <row r="37" spans="1:10">
      <c r="A37" s="11">
        <v>300</v>
      </c>
      <c r="B37" s="11">
        <v>7</v>
      </c>
      <c r="D37" s="11">
        <v>350</v>
      </c>
      <c r="E37" s="11">
        <v>3.5</v>
      </c>
      <c r="H37" s="27">
        <v>20</v>
      </c>
      <c r="I37" s="28" t="s">
        <v>141</v>
      </c>
      <c r="J37" s="11">
        <v>4</v>
      </c>
    </row>
    <row r="39" spans="1:10">
      <c r="A39" s="40" t="s">
        <v>87</v>
      </c>
      <c r="B39" s="40"/>
    </row>
    <row r="40" spans="1:10">
      <c r="A40" s="41">
        <f>SUMIFS($D$24:$D$30,$B$24:$B$30,"&gt;=30",$C$24:$C$30,"&gt;=80")</f>
        <v>920</v>
      </c>
      <c r="B40" s="42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C15"/>
  <sheetViews>
    <sheetView workbookViewId="0">
      <selection activeCell="D14" sqref="D14"/>
    </sheetView>
  </sheetViews>
  <sheetFormatPr defaultRowHeight="17.399999999999999"/>
  <cols>
    <col min="1" max="1" width="21.5" customWidth="1"/>
    <col min="2" max="2" width="13.5" bestFit="1" customWidth="1"/>
    <col min="3" max="3" width="8.5" bestFit="1" customWidth="1"/>
    <col min="4" max="6" width="13.59765625" bestFit="1" customWidth="1"/>
  </cols>
  <sheetData>
    <row r="2" spans="1:3">
      <c r="A2" s="36" t="s">
        <v>143</v>
      </c>
      <c r="B2" t="s" vm="1">
        <v>153</v>
      </c>
    </row>
    <row r="4" spans="1:3">
      <c r="A4" s="36" t="s">
        <v>147</v>
      </c>
      <c r="B4" s="36" t="s">
        <v>148</v>
      </c>
    </row>
    <row r="5" spans="1:3">
      <c r="A5" t="s">
        <v>144</v>
      </c>
      <c r="C5" s="37"/>
    </row>
    <row r="6" spans="1:3">
      <c r="B6" t="s">
        <v>149</v>
      </c>
      <c r="C6" s="37">
        <v>53</v>
      </c>
    </row>
    <row r="7" spans="1:3">
      <c r="B7" t="s">
        <v>151</v>
      </c>
      <c r="C7" s="37">
        <v>19557</v>
      </c>
    </row>
    <row r="8" spans="1:3">
      <c r="A8" t="s">
        <v>145</v>
      </c>
      <c r="C8" s="37"/>
    </row>
    <row r="9" spans="1:3">
      <c r="B9" t="s">
        <v>149</v>
      </c>
      <c r="C9" s="37">
        <v>79</v>
      </c>
    </row>
    <row r="10" spans="1:3">
      <c r="B10" t="s">
        <v>151</v>
      </c>
      <c r="C10" s="37">
        <v>29151</v>
      </c>
    </row>
    <row r="11" spans="1:3">
      <c r="A11" t="s">
        <v>146</v>
      </c>
      <c r="C11" s="37"/>
    </row>
    <row r="12" spans="1:3">
      <c r="B12" t="s">
        <v>149</v>
      </c>
      <c r="C12" s="37">
        <v>63.333333333333336</v>
      </c>
    </row>
    <row r="13" spans="1:3">
      <c r="B13" t="s">
        <v>151</v>
      </c>
      <c r="C13" s="37">
        <v>23370</v>
      </c>
    </row>
    <row r="14" spans="1:3">
      <c r="A14" t="s">
        <v>150</v>
      </c>
      <c r="C14" s="37">
        <v>61.142857142857146</v>
      </c>
    </row>
    <row r="15" spans="1:3">
      <c r="A15" t="s">
        <v>152</v>
      </c>
      <c r="C15" s="37">
        <v>22561.714285714286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workbookViewId="0">
      <selection activeCell="H6" sqref="H6"/>
    </sheetView>
  </sheetViews>
  <sheetFormatPr defaultRowHeight="17.399999999999999"/>
  <cols>
    <col min="1" max="1" width="9" bestFit="1" customWidth="1"/>
    <col min="2" max="2" width="11" bestFit="1" customWidth="1"/>
    <col min="3" max="3" width="11.5" customWidth="1"/>
    <col min="4" max="4" width="10.59765625" customWidth="1"/>
    <col min="5" max="5" width="12.59765625" customWidth="1"/>
  </cols>
  <sheetData>
    <row r="1" spans="1:5" ht="20.399999999999999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>
      <c r="A11" s="9">
        <v>7</v>
      </c>
      <c r="B11" s="9">
        <v>1</v>
      </c>
      <c r="C11" s="10">
        <v>45031</v>
      </c>
      <c r="D11" s="7" t="s">
        <v>6</v>
      </c>
      <c r="E11" s="8">
        <v>568182</v>
      </c>
    </row>
    <row r="12" spans="1:5">
      <c r="A12" s="9">
        <v>8</v>
      </c>
      <c r="B12" s="9">
        <v>1</v>
      </c>
      <c r="C12" s="10">
        <v>45026</v>
      </c>
      <c r="D12" s="9" t="s">
        <v>6</v>
      </c>
      <c r="E12" s="8">
        <v>559091</v>
      </c>
    </row>
    <row r="13" spans="1:5">
      <c r="C13" s="35"/>
    </row>
    <row r="14" spans="1:5">
      <c r="A14" s="1"/>
      <c r="B14" s="1"/>
      <c r="C14" s="1"/>
      <c r="D14" s="1"/>
      <c r="E14" s="1"/>
    </row>
    <row r="15" spans="1:5">
      <c r="A15" s="3" t="s">
        <v>2</v>
      </c>
      <c r="B15" s="3" t="s">
        <v>10</v>
      </c>
      <c r="C15" s="1"/>
      <c r="D15" s="1"/>
      <c r="E15" s="1"/>
    </row>
    <row r="16" spans="1:5">
      <c r="A16" s="5">
        <v>1</v>
      </c>
      <c r="B16" s="34">
        <v>3075454.6</v>
      </c>
      <c r="C16" s="1"/>
      <c r="D16" s="1"/>
      <c r="E16" s="1"/>
    </row>
    <row r="17" spans="1:5">
      <c r="A17" s="5">
        <v>2</v>
      </c>
      <c r="B17" s="34">
        <v>2855091</v>
      </c>
      <c r="C17" s="1"/>
      <c r="D17" s="1"/>
      <c r="E17" s="1"/>
    </row>
    <row r="18" spans="1:5">
      <c r="A18" s="9">
        <v>3</v>
      </c>
      <c r="B18" s="34">
        <v>3409091</v>
      </c>
      <c r="C18" s="1"/>
      <c r="D18" s="1"/>
      <c r="E18" s="1"/>
    </row>
    <row r="19" spans="1:5">
      <c r="B19" s="1"/>
      <c r="C19" s="1"/>
      <c r="D19" s="1"/>
      <c r="E19" s="1"/>
    </row>
  </sheetData>
  <dataConsolidate function="average" topLabels="1">
    <dataRefs count="1">
      <dataRef ref="B2:E12" sheet="분석작업-2"/>
    </dataRefs>
  </dataConsolidate>
  <phoneticPr fontId="1" type="noConversion"/>
  <dataValidations count="1">
    <dataValidation type="custom" allowBlank="1" showInputMessage="1" showErrorMessage="1" sqref="C3:C12" xr:uid="{C580427C-6B4C-41DF-84F2-B217556D6B5B}">
      <formula1>OR(MONTH($C3)=3,MONTH($C3)=4)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topLeftCell="A13" zoomScaleNormal="100" workbookViewId="0">
      <selection activeCell="J28" sqref="J28"/>
    </sheetView>
  </sheetViews>
  <sheetFormatPr defaultRowHeight="17.399999999999999"/>
  <cols>
    <col min="1" max="1" width="4.19921875" customWidth="1"/>
    <col min="5" max="5" width="9.69921875" customWidth="1"/>
    <col min="6" max="6" width="13.59765625" customWidth="1"/>
  </cols>
  <sheetData>
    <row r="1" spans="2:6">
      <c r="D1" s="19" t="s">
        <v>88</v>
      </c>
    </row>
    <row r="2" spans="2:6">
      <c r="B2" s="14" t="s">
        <v>89</v>
      </c>
      <c r="C2" s="14" t="s">
        <v>12</v>
      </c>
      <c r="D2" s="14" t="s">
        <v>90</v>
      </c>
      <c r="E2" s="14" t="s">
        <v>91</v>
      </c>
      <c r="F2" s="14" t="s">
        <v>92</v>
      </c>
    </row>
    <row r="3" spans="2:6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workbookViewId="0">
      <selection activeCell="J10" sqref="J10"/>
    </sheetView>
  </sheetViews>
  <sheetFormatPr defaultRowHeight="17.399999999999999"/>
  <cols>
    <col min="3" max="3" width="11" bestFit="1" customWidth="1"/>
    <col min="4" max="4" width="10.69921875" customWidth="1"/>
    <col min="5" max="5" width="12.3984375" bestFit="1" customWidth="1"/>
    <col min="6" max="6" width="3.5" customWidth="1"/>
  </cols>
  <sheetData>
    <row r="1" spans="1:5" ht="20.399999999999999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20">
        <v>4</v>
      </c>
      <c r="D3" s="7" t="s">
        <v>9</v>
      </c>
      <c r="E3" s="38">
        <v>8000000</v>
      </c>
    </row>
    <row r="4" spans="1:5">
      <c r="A4" s="5">
        <v>1</v>
      </c>
      <c r="B4" s="5">
        <v>2</v>
      </c>
      <c r="C4" s="20">
        <v>119</v>
      </c>
      <c r="D4" s="7" t="s">
        <v>5</v>
      </c>
      <c r="E4" s="38">
        <v>4000000</v>
      </c>
    </row>
    <row r="5" spans="1:5">
      <c r="A5" s="5">
        <v>2</v>
      </c>
      <c r="B5" s="5">
        <v>1</v>
      </c>
      <c r="C5" s="20">
        <v>119</v>
      </c>
      <c r="D5" s="7" t="s">
        <v>5</v>
      </c>
      <c r="E5" s="38">
        <v>5681818</v>
      </c>
    </row>
    <row r="6" spans="1:5">
      <c r="A6" s="5">
        <v>2</v>
      </c>
      <c r="B6" s="5">
        <v>2</v>
      </c>
      <c r="C6" s="20">
        <v>119</v>
      </c>
      <c r="D6" s="7" t="s">
        <v>5</v>
      </c>
      <c r="E6" s="38">
        <v>1600000</v>
      </c>
    </row>
    <row r="7" spans="1:5">
      <c r="A7" s="9">
        <v>5</v>
      </c>
      <c r="B7" s="9">
        <v>2</v>
      </c>
      <c r="C7" s="21">
        <v>2</v>
      </c>
      <c r="D7" s="7" t="s">
        <v>6</v>
      </c>
      <c r="E7" s="38">
        <v>5184</v>
      </c>
    </row>
    <row r="8" spans="1:5">
      <c r="A8" s="9">
        <v>6</v>
      </c>
      <c r="B8" s="9">
        <v>2</v>
      </c>
      <c r="C8" s="21">
        <v>2</v>
      </c>
      <c r="D8" s="7" t="s">
        <v>6</v>
      </c>
      <c r="E8" s="38">
        <v>0</v>
      </c>
    </row>
    <row r="9" spans="1:5">
      <c r="A9" s="9">
        <v>6</v>
      </c>
      <c r="B9" s="9">
        <v>3</v>
      </c>
      <c r="C9" s="21">
        <v>2</v>
      </c>
      <c r="D9" s="7" t="s">
        <v>6</v>
      </c>
      <c r="E9" s="38">
        <v>3409091</v>
      </c>
    </row>
    <row r="10" spans="1:5">
      <c r="A10" s="9">
        <v>6</v>
      </c>
      <c r="B10" s="9">
        <v>1</v>
      </c>
      <c r="C10" s="21">
        <v>119</v>
      </c>
      <c r="D10" s="7" t="s">
        <v>5</v>
      </c>
      <c r="E10" s="38">
        <v>568182</v>
      </c>
    </row>
    <row r="11" spans="1:5">
      <c r="A11" s="9">
        <v>2</v>
      </c>
      <c r="B11" s="9">
        <v>2</v>
      </c>
      <c r="C11" s="21">
        <v>119</v>
      </c>
      <c r="D11" s="7" t="s">
        <v>5</v>
      </c>
      <c r="E11" s="38">
        <v>2320000</v>
      </c>
    </row>
    <row r="12" spans="1:5">
      <c r="A12" s="9">
        <v>7</v>
      </c>
      <c r="B12" s="9">
        <v>1</v>
      </c>
      <c r="C12" s="21">
        <v>2</v>
      </c>
      <c r="D12" s="7" t="s">
        <v>6</v>
      </c>
      <c r="E12" s="38">
        <v>568182</v>
      </c>
    </row>
    <row r="13" spans="1:5">
      <c r="A13" s="9">
        <v>8</v>
      </c>
      <c r="B13" s="9">
        <v>1</v>
      </c>
      <c r="C13" s="21">
        <v>2</v>
      </c>
      <c r="D13" s="9" t="s">
        <v>6</v>
      </c>
      <c r="E13" s="38">
        <v>559091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천단위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17"/>
  <sheetViews>
    <sheetView tabSelected="1" workbookViewId="0">
      <selection activeCell="E6" sqref="E6"/>
    </sheetView>
  </sheetViews>
  <sheetFormatPr defaultRowHeight="17.399999999999999"/>
  <cols>
    <col min="1" max="1" width="2" customWidth="1"/>
    <col min="2" max="2" width="9.19921875" bestFit="1" customWidth="1"/>
    <col min="3" max="3" width="11.19921875" bestFit="1" customWidth="1"/>
    <col min="4" max="4" width="12.09765625" customWidth="1"/>
    <col min="5" max="5" width="13.59765625" customWidth="1"/>
  </cols>
  <sheetData>
    <row r="1" spans="2:5" ht="27.6">
      <c r="B1" s="44" t="s">
        <v>110</v>
      </c>
      <c r="C1" s="44"/>
      <c r="D1" s="44"/>
    </row>
    <row r="3" spans="2:5">
      <c r="B3" s="22" t="s">
        <v>111</v>
      </c>
      <c r="C3" s="22" t="s">
        <v>112</v>
      </c>
      <c r="D3" s="22" t="s">
        <v>113</v>
      </c>
      <c r="E3" s="22" t="s">
        <v>45</v>
      </c>
    </row>
    <row r="4" spans="2:5">
      <c r="B4" s="23">
        <v>1</v>
      </c>
      <c r="C4" s="23">
        <v>123</v>
      </c>
      <c r="D4" s="23" t="s">
        <v>114</v>
      </c>
      <c r="E4" s="23" t="s">
        <v>115</v>
      </c>
    </row>
    <row r="5" spans="2:5">
      <c r="B5" s="23">
        <v>2</v>
      </c>
      <c r="C5" s="23">
        <v>507</v>
      </c>
      <c r="D5" s="23" t="s">
        <v>116</v>
      </c>
      <c r="E5" s="45" t="s">
        <v>154</v>
      </c>
    </row>
    <row r="6" spans="2:5">
      <c r="B6" s="18"/>
      <c r="C6" s="18"/>
      <c r="D6" s="18"/>
      <c r="E6" s="18"/>
    </row>
    <row r="7" spans="2:5">
      <c r="B7" s="18"/>
      <c r="C7" s="18"/>
      <c r="D7" s="18"/>
      <c r="E7" s="18"/>
    </row>
    <row r="8" spans="2:5">
      <c r="B8" s="18"/>
      <c r="C8" s="18"/>
      <c r="D8" s="18"/>
      <c r="E8" s="18"/>
    </row>
    <row r="9" spans="2:5">
      <c r="B9" s="18"/>
      <c r="C9" s="18"/>
      <c r="D9" s="18"/>
      <c r="E9" s="18"/>
    </row>
    <row r="10" spans="2:5">
      <c r="B10" s="18"/>
      <c r="C10" s="18"/>
      <c r="D10" s="18"/>
      <c r="E10" s="18"/>
    </row>
    <row r="11" spans="2:5">
      <c r="B11" s="18"/>
      <c r="C11" s="18"/>
      <c r="D11" s="18"/>
      <c r="E11" s="18"/>
    </row>
    <row r="12" spans="2:5">
      <c r="B12" s="18"/>
      <c r="C12" s="18"/>
      <c r="D12" s="18"/>
      <c r="E12" s="18"/>
    </row>
    <row r="13" spans="2:5">
      <c r="B13" s="18"/>
      <c r="C13" s="18"/>
      <c r="D13" s="18"/>
      <c r="E13" s="18"/>
    </row>
    <row r="14" spans="2:5">
      <c r="B14" s="18"/>
      <c r="C14" s="18"/>
      <c r="D14" s="18"/>
      <c r="E14" s="18"/>
    </row>
    <row r="15" spans="2:5">
      <c r="B15" s="18"/>
      <c r="C15" s="18"/>
      <c r="D15" s="18"/>
      <c r="E15" s="18"/>
    </row>
    <row r="16" spans="2:5">
      <c r="B16" s="18"/>
      <c r="C16" s="18"/>
      <c r="D16" s="18"/>
      <c r="E16" s="18"/>
    </row>
    <row r="17" spans="2:5">
      <c r="B17" s="18"/>
      <c r="C17" s="18"/>
      <c r="D17" s="18"/>
      <c r="E17" s="18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274320</xdr:colOff>
                <xdr:row>2</xdr:row>
                <xdr:rowOff>22860</xdr:rowOff>
              </from>
              <to>
                <xdr:col>6</xdr:col>
                <xdr:colOff>510540</xdr:colOff>
                <xdr:row>3</xdr:row>
                <xdr:rowOff>129540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2023-05-11T11:47:16Z</dcterms:created>
  <dcterms:modified xsi:type="dcterms:W3CDTF">2025-03-10T07:11:00Z</dcterms:modified>
</cp:coreProperties>
</file>