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ddoos\Documents\"/>
    </mc:Choice>
  </mc:AlternateContent>
  <xr:revisionPtr revIDLastSave="0" documentId="13_ncr:1_{ED76771D-C942-41EF-BD37-3D022481D752}" xr6:coauthVersionLast="47" xr6:coauthVersionMax="47" xr10:uidLastSave="{00000000-0000-0000-0000-000000000000}"/>
  <bookViews>
    <workbookView xWindow="-110" yWindow="-110" windowWidth="19420" windowHeight="11020" tabRatio="765" activeTab="6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'기본작업-1'!$A$2:$F$20</definedName>
    <definedName name="_xlnm.Criteria" localSheetId="0">'기본작업-1'!$A$22:$A$23</definedName>
    <definedName name="_xlnm.Extract" localSheetId="0">'기본작업-1'!$A$25:$C$25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제품현황" name="제품현황" connection="제품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제품현황" columnName="날짜" columnId="날짜">
                <x16:calculatedTimeColumn columnName="날짜(연도)" columnId="날짜(연도)" contentType="years" isSelected="1"/>
                <x16:calculatedTimeColumn columnName="날짜(분기)" columnId="날짜(분기)" contentType="quarters" isSelected="0"/>
                <x16:calculatedTimeColumn columnName="날짜(월 인덱스)" columnId="날짜(월 인덱스)" contentType="monthsindex" isSelected="0"/>
                <x16:calculatedTimeColumn columnName="날짜(월)" columnId="날짜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0" i="2" l="1"/>
  <c r="D25" i="2"/>
  <c r="D26" i="2"/>
  <c r="D27" i="2"/>
  <c r="D28" i="2"/>
  <c r="D29" i="2"/>
  <c r="D30" i="2"/>
  <c r="D24" i="2"/>
  <c r="K24" i="2"/>
  <c r="K25" i="2"/>
  <c r="K26" i="2"/>
  <c r="K27" i="2"/>
  <c r="K28" i="2"/>
  <c r="K29" i="2"/>
  <c r="K30" i="2"/>
  <c r="K31" i="2"/>
  <c r="J9" i="2" a="1"/>
  <c r="J9" i="2" s="1"/>
  <c r="K9" i="2" a="1"/>
  <c r="K9" i="2" s="1"/>
  <c r="J10" i="2" a="1"/>
  <c r="J10" i="2" s="1"/>
  <c r="K10" i="2" a="1"/>
  <c r="K10" i="2" s="1"/>
  <c r="J11" i="2" a="1"/>
  <c r="J11" i="2" s="1"/>
  <c r="K11" i="2" a="1"/>
  <c r="K11" i="2" s="1"/>
  <c r="I10" i="2" a="1"/>
  <c r="I10" i="2" s="1"/>
  <c r="I11" i="2" a="1"/>
  <c r="I11" i="2" s="1"/>
  <c r="I9" i="2" a="1"/>
  <c r="I9" i="2" s="1"/>
  <c r="I4" i="2" a="1"/>
  <c r="I4" i="2" s="1"/>
  <c r="I5" i="2" a="1"/>
  <c r="I5" i="2" s="1"/>
  <c r="I3" i="2" a="1"/>
  <c r="I3" i="2" s="1"/>
  <c r="A23" i="1"/>
  <c r="F4" i="8"/>
  <c r="G4" i="8"/>
  <c r="F5" i="8"/>
  <c r="G5" i="8"/>
  <c r="H5" i="8" s="1"/>
  <c r="F6" i="8"/>
  <c r="G6" i="8"/>
  <c r="F7" i="8"/>
  <c r="G7" i="8"/>
  <c r="F8" i="8"/>
  <c r="G8" i="8"/>
  <c r="H8" i="8" s="1"/>
  <c r="F9" i="8"/>
  <c r="G9" i="8"/>
  <c r="H9" i="8" s="1"/>
  <c r="F10" i="8"/>
  <c r="G10" i="8"/>
  <c r="F11" i="8"/>
  <c r="G11" i="8"/>
  <c r="F12" i="8"/>
  <c r="G12" i="8"/>
  <c r="H12" i="8"/>
  <c r="F13" i="8"/>
  <c r="H13" i="8" s="1"/>
  <c r="G13" i="8"/>
  <c r="F16" i="2" a="1"/>
  <c r="F10" i="2" a="1"/>
  <c r="F11" i="2" a="1"/>
  <c r="F15" i="2" a="1"/>
  <c r="F13" i="2" a="1"/>
  <c r="F17" i="2" a="1"/>
  <c r="F6" i="2" a="1"/>
  <c r="F14" i="2" a="1"/>
  <c r="F18" i="2" a="1"/>
  <c r="F7" i="2" a="1"/>
  <c r="F19" i="2" a="1"/>
  <c r="F5" i="2" a="1"/>
  <c r="F4" i="2" a="1"/>
  <c r="F8" i="2" a="1"/>
  <c r="F12" i="2" a="1"/>
  <c r="F20" i="2" a="1"/>
  <c r="F9" i="2" a="1"/>
  <c r="F3" i="2" a="1"/>
  <c r="F9" i="2" l="1"/>
  <c r="F20" i="2"/>
  <c r="F12" i="2"/>
  <c r="F8" i="2"/>
  <c r="F4" i="2"/>
  <c r="F5" i="2"/>
  <c r="F19" i="2"/>
  <c r="F7" i="2"/>
  <c r="F18" i="2"/>
  <c r="F14" i="2"/>
  <c r="F6" i="2"/>
  <c r="F17" i="2"/>
  <c r="F13" i="2"/>
  <c r="F15" i="2"/>
  <c r="F11" i="2"/>
  <c r="F10" i="2"/>
  <c r="F16" i="2"/>
  <c r="F3" i="2"/>
  <c r="H11" i="8"/>
  <c r="H7" i="8"/>
  <c r="H4" i="8"/>
  <c r="H10" i="8"/>
  <c r="H6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4AF97CC-74BF-487E-A86E-289DBAA9072D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CEE7D15-9669-4C07-88B8-F130262F7C5F}" name="제품현황" type="103" refreshedVersion="8" minRefreshableVersion="5">
    <extLst>
      <ext xmlns:x15="http://schemas.microsoft.com/office/spreadsheetml/2010/11/main" uri="{DE250136-89BD-433C-8126-D09CA5730AF9}">
        <x15:connection id="제품현황" autoDelete="1">
          <x15:textPr prompt="0" codePage="949" sourceFile="C:\길벗컴활1급\01 엑셀\03 기본모의고사\제품현황.txt">
            <textFields count="4"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제품현황].[제품명].&amp;[벨크로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<sst xmlns="http://schemas.openxmlformats.org/spreadsheetml/2006/main" count="316" uniqueCount="158">
  <si>
    <t>[표1]</t>
  </si>
  <si>
    <t>매출번호</t>
  </si>
  <si>
    <t>순번</t>
  </si>
  <si>
    <t>거래처명</t>
  </si>
  <si>
    <t>공급가액</t>
  </si>
  <si>
    <t>한솔CSN</t>
  </si>
  <si>
    <t>가나통상</t>
  </si>
  <si>
    <t>[표1]</t>
    <phoneticPr fontId="1" type="noConversion"/>
  </si>
  <si>
    <t>거래시작일</t>
    <phoneticPr fontId="1" type="noConversion"/>
  </si>
  <si>
    <t>SU게이트</t>
    <phoneticPr fontId="8" type="noConversion"/>
  </si>
  <si>
    <t>공급가액</t>
    <phoneticPr fontId="1" type="noConversion"/>
  </si>
  <si>
    <t>성명</t>
  </si>
  <si>
    <t>직책</t>
  </si>
  <si>
    <t>근속기간</t>
  </si>
  <si>
    <t>기본급</t>
  </si>
  <si>
    <t>상여금</t>
  </si>
  <si>
    <t>수당</t>
  </si>
  <si>
    <t>퇴직금</t>
  </si>
  <si>
    <t>회계부</t>
  </si>
  <si>
    <t>부장</t>
  </si>
  <si>
    <t>최재석</t>
  </si>
  <si>
    <t>과장</t>
  </si>
  <si>
    <t>최강석</t>
  </si>
  <si>
    <t>기획인사부</t>
  </si>
  <si>
    <t>영업부</t>
  </si>
  <si>
    <t>차장</t>
  </si>
  <si>
    <t>이충렬</t>
  </si>
  <si>
    <t>대리</t>
  </si>
  <si>
    <t>김재욱</t>
  </si>
  <si>
    <t>서정화</t>
  </si>
  <si>
    <t>송치윤</t>
  </si>
  <si>
    <t>송혜영</t>
  </si>
  <si>
    <t>김구완</t>
  </si>
  <si>
    <t>퇴직금 정산 내역</t>
    <phoneticPr fontId="10" type="noConversion"/>
  </si>
  <si>
    <t>(단위:천원)</t>
    <phoneticPr fontId="8" type="noConversion"/>
  </si>
  <si>
    <t>부서명</t>
    <phoneticPr fontId="10" type="noConversion"/>
  </si>
  <si>
    <t>직책</t>
    <phoneticPr fontId="10" type="noConversion"/>
  </si>
  <si>
    <t>강감찬</t>
    <phoneticPr fontId="10" type="noConversion"/>
  </si>
  <si>
    <t>조민준</t>
    <phoneticPr fontId="10" type="noConversion"/>
  </si>
  <si>
    <t>[표2]</t>
  </si>
  <si>
    <t>입항일자</t>
  </si>
  <si>
    <t>입항시간</t>
  </si>
  <si>
    <t>하역사</t>
  </si>
  <si>
    <t>화물명</t>
  </si>
  <si>
    <t>톤수</t>
  </si>
  <si>
    <t>비고</t>
  </si>
  <si>
    <t>두 번째로 작은 톤수</t>
  </si>
  <si>
    <t>세방기업</t>
  </si>
  <si>
    <t>당밀</t>
  </si>
  <si>
    <t>군산항업</t>
  </si>
  <si>
    <t>대한통운</t>
  </si>
  <si>
    <t>수지</t>
  </si>
  <si>
    <t>바지락</t>
  </si>
  <si>
    <t>[표3]</t>
  </si>
  <si>
    <t>홀수달 하역 내역</t>
  </si>
  <si>
    <t>[표4]</t>
  </si>
  <si>
    <t>단위: 만</t>
  </si>
  <si>
    <t>[표5]</t>
  </si>
  <si>
    <t>고객사</t>
  </si>
  <si>
    <t>중량(KG)</t>
  </si>
  <si>
    <t>용적(CBM)</t>
  </si>
  <si>
    <t>운임</t>
  </si>
  <si>
    <t>면접점수</t>
  </si>
  <si>
    <t>필기점수</t>
  </si>
  <si>
    <t>총점수</t>
  </si>
  <si>
    <t>건우교역</t>
  </si>
  <si>
    <t>김한국</t>
  </si>
  <si>
    <t>경원실업</t>
  </si>
  <si>
    <t>정미애</t>
  </si>
  <si>
    <t>경인에폭시</t>
  </si>
  <si>
    <t>박진만</t>
  </si>
  <si>
    <t>고려상사</t>
  </si>
  <si>
    <t>강현태</t>
  </si>
  <si>
    <t>고려종합</t>
  </si>
  <si>
    <t>강수정</t>
  </si>
  <si>
    <t>SDC</t>
  </si>
  <si>
    <t>최현우</t>
  </si>
  <si>
    <t>영원종합</t>
  </si>
  <si>
    <t>박미정</t>
  </si>
  <si>
    <t>안혁진</t>
  </si>
  <si>
    <t>&lt;조견표1&gt;</t>
  </si>
  <si>
    <t>&lt;조견표2&gt;</t>
  </si>
  <si>
    <t>중량</t>
  </si>
  <si>
    <t>단위요금</t>
  </si>
  <si>
    <t>용적</t>
  </si>
  <si>
    <t>면접접수</t>
  </si>
  <si>
    <t>특별점수</t>
  </si>
  <si>
    <t>중량 30 이상, 용적 80 이상인 운임합계</t>
  </si>
  <si>
    <t>영업 현황</t>
  </si>
  <si>
    <t>이름</t>
  </si>
  <si>
    <t>부서</t>
  </si>
  <si>
    <t>목표액</t>
  </si>
  <si>
    <t>달성액</t>
  </si>
  <si>
    <t>김사원</t>
  </si>
  <si>
    <t>사원</t>
  </si>
  <si>
    <t>영업2부</t>
  </si>
  <si>
    <t>김흥부</t>
  </si>
  <si>
    <t>노지심</t>
  </si>
  <si>
    <t>영업1부</t>
  </si>
  <si>
    <t>영업4부</t>
  </si>
  <si>
    <t>이관우</t>
  </si>
  <si>
    <t>영업3부</t>
  </si>
  <si>
    <t>이봉주</t>
  </si>
  <si>
    <t>이수진</t>
  </si>
  <si>
    <t>이양양</t>
  </si>
  <si>
    <t>이인상</t>
  </si>
  <si>
    <t>장유비</t>
  </si>
  <si>
    <t>제갈량</t>
  </si>
  <si>
    <t>조자룡</t>
  </si>
  <si>
    <t>거래처코드</t>
  </si>
  <si>
    <t>가스 사용량</t>
  </si>
  <si>
    <t>고객번호</t>
  </si>
  <si>
    <t>가스사용량</t>
  </si>
  <si>
    <t>용도명</t>
  </si>
  <si>
    <t>공업용</t>
  </si>
  <si>
    <t>보통</t>
  </si>
  <si>
    <t>업소용</t>
  </si>
  <si>
    <t>우량고객</t>
  </si>
  <si>
    <t>화물코드</t>
    <phoneticPr fontId="1" type="noConversion"/>
  </si>
  <si>
    <t>B49B</t>
  </si>
  <si>
    <t>D25A</t>
  </si>
  <si>
    <t>D29B</t>
  </si>
  <si>
    <t>D37A</t>
  </si>
  <si>
    <t>S88B</t>
  </si>
  <si>
    <t>B59C</t>
  </si>
  <si>
    <t>D60A</t>
  </si>
  <si>
    <t>D30B</t>
  </si>
  <si>
    <t>D32A</t>
  </si>
  <si>
    <t>D93C</t>
  </si>
  <si>
    <t>D95C</t>
  </si>
  <si>
    <t>D86B</t>
  </si>
  <si>
    <t>S31A</t>
  </si>
  <si>
    <t>B58C</t>
  </si>
  <si>
    <t>D60C</t>
  </si>
  <si>
    <t>D73A</t>
  </si>
  <si>
    <t>BB8C</t>
  </si>
  <si>
    <t>B95A</t>
  </si>
  <si>
    <t>당밀</t>
    <phoneticPr fontId="1" type="noConversion"/>
  </si>
  <si>
    <t>바지락</t>
    <phoneticPr fontId="1" type="noConversion"/>
  </si>
  <si>
    <t>~ 5</t>
    <phoneticPr fontId="1" type="noConversion"/>
  </si>
  <si>
    <t>~ 14</t>
    <phoneticPr fontId="1" type="noConversion"/>
  </si>
  <si>
    <t>~ 19</t>
    <phoneticPr fontId="1" type="noConversion"/>
  </si>
  <si>
    <t>~ 30</t>
    <phoneticPr fontId="1" type="noConversion"/>
  </si>
  <si>
    <t>조건</t>
    <phoneticPr fontId="1" type="noConversion"/>
  </si>
  <si>
    <t>하역사</t>
    <phoneticPr fontId="1" type="noConversion"/>
  </si>
  <si>
    <t>화물명</t>
    <phoneticPr fontId="1" type="noConversion"/>
  </si>
  <si>
    <t>톤수</t>
    <phoneticPr fontId="1" type="noConversion"/>
  </si>
  <si>
    <t>제품명</t>
  </si>
  <si>
    <t>2021</t>
  </si>
  <si>
    <t>2022</t>
  </si>
  <si>
    <t>2023</t>
  </si>
  <si>
    <t>날짜(연도)</t>
  </si>
  <si>
    <t>값</t>
  </si>
  <si>
    <t>평균: 공급가액</t>
  </si>
  <si>
    <t>전체 평균: 공급가액</t>
  </si>
  <si>
    <t>평균: 수량</t>
  </si>
  <si>
    <t>전체 평균: 수량</t>
  </si>
  <si>
    <t>벨크로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</si>
</sst>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mm&quot;월&quot;\ dd&quot;일&quot;"/>
    <numFmt numFmtId="177" formatCode="#,##0_);[Red]\(#,##0\)"/>
    <numFmt numFmtId="178" formatCode="m&quot;월&quot;\ d&quot;일&quot;"/>
    <numFmt numFmtId="179" formatCode="[$-412]AM/PM\ h:mm;@"/>
    <numFmt numFmtId="180" formatCode="0.0_ "/>
    <numFmt numFmtId="181" formatCode="[Red][&gt;=3000000]&quot;★&quot;#,##0,&quot;천원&quot;;[=0]&quot;※&quot;;#,##0,&quot;천원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3"/>
      <name val="맑은 고딕"/>
      <family val="3"/>
      <charset val="129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2"/>
      <charset val="129"/>
    </font>
    <font>
      <b/>
      <sz val="14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6" fillId="0" borderId="0"/>
    <xf numFmtId="41" fontId="3" fillId="0" borderId="0" applyFont="0" applyFill="0" applyBorder="0" applyAlignment="0" applyProtection="0"/>
  </cellStyleXfs>
  <cellXfs count="46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41" fontId="7" fillId="0" borderId="1" xfId="4" applyFont="1" applyFill="1" applyBorder="1" applyAlignment="1">
      <alignment horizontal="center" vertical="center"/>
    </xf>
    <xf numFmtId="0" fontId="7" fillId="0" borderId="1" xfId="3" applyFont="1" applyBorder="1" applyAlignment="1">
      <alignment horizontal="center" vertical="center" wrapText="1"/>
    </xf>
    <xf numFmtId="176" fontId="7" fillId="0" borderId="1" xfId="4" applyNumberFormat="1" applyFont="1" applyFill="1" applyBorder="1" applyAlignment="1">
      <alignment horizontal="center" vertical="center" wrapText="1"/>
    </xf>
    <xf numFmtId="177" fontId="7" fillId="0" borderId="1" xfId="3" applyNumberFormat="1" applyFont="1" applyBorder="1" applyAlignment="1">
      <alignment horizontal="center" vertical="center" wrapText="1"/>
    </xf>
    <xf numFmtId="41" fontId="4" fillId="0" borderId="1" xfId="1" applyFont="1" applyBorder="1" applyAlignment="1">
      <alignment vertical="center"/>
    </xf>
    <xf numFmtId="0" fontId="4" fillId="0" borderId="1" xfId="2" applyFont="1" applyBorder="1" applyAlignment="1">
      <alignment horizontal="center" vertical="center"/>
    </xf>
    <xf numFmtId="176" fontId="4" fillId="0" borderId="1" xfId="4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11" fillId="0" borderId="0" xfId="0" applyFont="1">
      <alignment vertical="center"/>
    </xf>
    <xf numFmtId="0" fontId="7" fillId="0" borderId="1" xfId="4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2" applyFont="1" applyBorder="1"/>
    <xf numFmtId="179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14" fontId="0" fillId="0" borderId="0" xfId="0" applyNumberFormat="1">
      <alignment vertical="center"/>
    </xf>
    <xf numFmtId="0" fontId="0" fillId="0" borderId="2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0" xfId="0" applyProtection="1">
      <alignment vertical="center"/>
      <protection locked="0"/>
    </xf>
    <xf numFmtId="0" fontId="4" fillId="0" borderId="0" xfId="2" applyFont="1" applyAlignment="1" applyProtection="1">
      <alignment vertical="center"/>
      <protection locked="0"/>
    </xf>
    <xf numFmtId="178" fontId="4" fillId="0" borderId="0" xfId="2" applyNumberFormat="1" applyFont="1" applyAlignment="1" applyProtection="1">
      <alignment vertical="center"/>
      <protection locked="0"/>
    </xf>
    <xf numFmtId="0" fontId="4" fillId="0" borderId="1" xfId="2" applyFont="1" applyBorder="1" applyAlignment="1" applyProtection="1">
      <alignment horizontal="center" vertical="center"/>
      <protection locked="0"/>
    </xf>
    <xf numFmtId="41" fontId="4" fillId="0" borderId="1" xfId="1" applyFont="1" applyBorder="1" applyAlignment="1" applyProtection="1">
      <alignment vertical="center"/>
      <protection locked="0"/>
    </xf>
    <xf numFmtId="41" fontId="4" fillId="0" borderId="1" xfId="1" applyFont="1" applyBorder="1" applyAlignment="1" applyProtection="1">
      <alignment vertical="center"/>
      <protection hidden="1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41" fontId="4" fillId="0" borderId="1" xfId="2" applyNumberFormat="1" applyFont="1" applyBorder="1" applyAlignment="1">
      <alignment vertical="center"/>
    </xf>
    <xf numFmtId="0" fontId="14" fillId="0" borderId="0" xfId="0" applyFont="1">
      <alignment vertical="center"/>
    </xf>
    <xf numFmtId="0" fontId="9" fillId="0" borderId="0" xfId="2" applyFont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81" fontId="4" fillId="0" borderId="1" xfId="1" applyNumberFormat="1" applyFont="1" applyBorder="1" applyAlignment="1">
      <alignment vertical="center"/>
    </xf>
  </cellXfs>
  <cellStyles count="5">
    <cellStyle name="쉼표 [0]" xfId="1" builtinId="6"/>
    <cellStyle name="쉼표 [0] 2" xfId="4" xr:uid="{099854FA-4A8C-494D-BAC5-50A3AF7529C7}"/>
    <cellStyle name="표준" xfId="0" builtinId="0"/>
    <cellStyle name="표준 2" xfId="2" xr:uid="{6F784A7A-539B-421D-A458-F9C6A2123FD2}"/>
    <cellStyle name="표준_거래처별매출" xfId="3" xr:uid="{10FDF704-6045-4582-B2B1-9FE1547C8C70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부장급 영업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목표액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('기타작업-1'!$B$5:$B$6,'기타작업-1'!$B$8,'기타작업-1'!$B$11,'기타작업-1'!$B$13)</c:f>
              <c:strCache>
                <c:ptCount val="5"/>
                <c:pt idx="0">
                  <c:v>노지심</c:v>
                </c:pt>
                <c:pt idx="1">
                  <c:v>송치윤</c:v>
                </c:pt>
                <c:pt idx="2">
                  <c:v>이봉주</c:v>
                </c:pt>
                <c:pt idx="3">
                  <c:v>이인상</c:v>
                </c:pt>
                <c:pt idx="4">
                  <c:v>장유비</c:v>
                </c:pt>
              </c:strCache>
            </c:strRef>
          </c:cat>
          <c:val>
            <c:numRef>
              <c:f>('기타작업-1'!$E$5:$E$6,'기타작업-1'!$E$8,'기타작업-1'!$E$11,'기타작업-1'!$E$13)</c:f>
              <c:numCache>
                <c:formatCode>General</c:formatCode>
                <c:ptCount val="5"/>
                <c:pt idx="0">
                  <c:v>62500</c:v>
                </c:pt>
                <c:pt idx="1">
                  <c:v>62533</c:v>
                </c:pt>
                <c:pt idx="2">
                  <c:v>64250</c:v>
                </c:pt>
                <c:pt idx="3">
                  <c:v>54000</c:v>
                </c:pt>
                <c:pt idx="4">
                  <c:v>58000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E-4168-BAFA-234E5833FF58}"/>
            </c:ext>
          </c:extLst>
        </c:ser>
        <c:ser>
          <c:idx val="1"/>
          <c:order val="1"/>
          <c:tx>
            <c:strRef>
              <c:f>'기타작업-1'!$F$2</c:f>
              <c:strCache>
                <c:ptCount val="1"/>
                <c:pt idx="0">
                  <c:v>달성액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('기타작업-1'!$B$5:$B$6,'기타작업-1'!$B$8,'기타작업-1'!$B$11,'기타작업-1'!$B$13)</c:f>
              <c:strCache>
                <c:ptCount val="5"/>
                <c:pt idx="0">
                  <c:v>노지심</c:v>
                </c:pt>
                <c:pt idx="1">
                  <c:v>송치윤</c:v>
                </c:pt>
                <c:pt idx="2">
                  <c:v>이봉주</c:v>
                </c:pt>
                <c:pt idx="3">
                  <c:v>이인상</c:v>
                </c:pt>
                <c:pt idx="4">
                  <c:v>장유비</c:v>
                </c:pt>
              </c:strCache>
            </c:strRef>
          </c:cat>
          <c:val>
            <c:numRef>
              <c:f>('기타작업-1'!$F$5:$F$6,'기타작업-1'!$F$8,'기타작업-1'!$F$11,'기타작업-1'!$F$13)</c:f>
              <c:numCache>
                <c:formatCode>General</c:formatCode>
                <c:ptCount val="5"/>
                <c:pt idx="0">
                  <c:v>65000</c:v>
                </c:pt>
                <c:pt idx="1">
                  <c:v>61890</c:v>
                </c:pt>
                <c:pt idx="2">
                  <c:v>56000</c:v>
                </c:pt>
                <c:pt idx="3">
                  <c:v>50000</c:v>
                </c:pt>
                <c:pt idx="4">
                  <c:v>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DE-4168-BAFA-234E5833F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674055071"/>
        <c:axId val="674056991"/>
      </c:barChart>
      <c:catAx>
        <c:axId val="674055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4056991"/>
        <c:crosses val="autoZero"/>
        <c:auto val="1"/>
        <c:lblAlgn val="ctr"/>
        <c:lblOffset val="100"/>
        <c:noMultiLvlLbl val="0"/>
      </c:catAx>
      <c:valAx>
        <c:axId val="6740569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4055071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22412</xdr:colOff>
      <xdr:row>1</xdr:row>
      <xdr:rowOff>14941</xdr:rowOff>
    </xdr:from>
    <xdr:to>
      <xdr:col>9</xdr:col>
      <xdr:colOff>108137</xdr:colOff>
      <xdr:row>7</xdr:row>
      <xdr:rowOff>186391</xdr:rowOff>
    </xdr:to>
    <xdr:pic>
      <xdr:nvPicPr>
        <xdr:cNvPr id="2" name="그림 1" descr="C:\Program Files\Microsoft Office\MEDIA\CAGCAT10\j0222015.wmf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5862" y="230841"/>
          <a:ext cx="1406525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천단위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0</xdr:rowOff>
        </xdr:from>
        <xdr:to>
          <xdr:col>7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</xdr:row>
          <xdr:rowOff>19050</xdr:rowOff>
        </xdr:from>
        <xdr:to>
          <xdr:col>6</xdr:col>
          <xdr:colOff>527050</xdr:colOff>
          <xdr:row>3</xdr:row>
          <xdr:rowOff>133350</xdr:rowOff>
        </xdr:to>
        <xdr:sp macro="" textlink="">
          <xdr:nvSpPr>
            <xdr:cNvPr id="2049" name="cmd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박성욱" refreshedDate="45553.900437962962" backgroundQuery="1" createdVersion="8" refreshedVersion="8" minRefreshableVersion="3" recordCount="0" supportSubquery="1" supportAdvancedDrill="1" xr:uid="{ED3B4EB3-A988-4E6C-B9A0-75AF3924E1DB}">
  <cacheSource type="external" connectionId="1"/>
  <cacheFields count="4">
    <cacheField name="[제품현황].[제품명].[제품명]" caption="제품명" numFmtId="0" level="1">
      <sharedItems containsSemiMixedTypes="0" containsNonDate="0" containsString="0"/>
    </cacheField>
    <cacheField name="[제품현황].[날짜(연도)].[날짜(연도)]" caption="날짜(연도)" numFmtId="0" hierarchy="4" level="1">
      <sharedItems count="3">
        <s v="2021"/>
        <s v="2022"/>
        <s v="2023"/>
      </sharedItems>
    </cacheField>
    <cacheField name="[Measures].[평균: 공급가액]" caption="평균: 공급가액" numFmtId="0" hierarchy="12" level="32767"/>
    <cacheField name="[Measures].[평균: 수량]" caption="평균: 수량" numFmtId="0" hierarchy="13" level="32767"/>
  </cacheFields>
  <cacheHierarchies count="14">
    <cacheHierarchy uniqueName="[제품현황].[제품명]" caption="제품명" attribute="1" defaultMemberUniqueName="[제품현황].[제품명].[All]" allUniqueName="[제품현황].[제품명].[All]" dimensionUniqueName="[제품현황]" displayFolder="" count="2" memberValueDatatype="130" unbalanced="0">
      <fieldsUsage count="2">
        <fieldUsage x="-1"/>
        <fieldUsage x="0"/>
      </fieldsUsage>
    </cacheHierarchy>
    <cacheHierarchy uniqueName="[제품현황].[날짜]" caption="날짜" attribute="1" time="1" defaultMemberUniqueName="[제품현황].[날짜].[All]" allUniqueName="[제품현황].[날짜].[All]" dimensionUniqueName="[제품현황]" displayFolder="" count="2" memberValueDatatype="7" unbalanced="0"/>
    <cacheHierarchy uniqueName="[제품현황].[수량]" caption="수량" attribute="1" defaultMemberUniqueName="[제품현황].[수량].[All]" allUniqueName="[제품현황].[수량].[All]" dimensionUniqueName="[제품현황]" displayFolder="" count="0" memberValueDatatype="20" unbalanced="0"/>
    <cacheHierarchy uniqueName="[제품현황].[공급가액]" caption="공급가액" attribute="1" defaultMemberUniqueName="[제품현황].[공급가액].[All]" allUniqueName="[제품현황].[공급가액].[All]" dimensionUniqueName="[제품현황]" displayFolder="" count="0" memberValueDatatype="20" unbalanced="0"/>
    <cacheHierarchy uniqueName="[제품현황].[날짜(연도)]" caption="날짜(연도)" attribute="1" defaultMemberUniqueName="[제품현황].[날짜(연도)].[All]" allUniqueName="[제품현황].[날짜(연도)].[All]" dimensionUniqueName="[제품현황]" displayFolder="" count="2" memberValueDatatype="130" unbalanced="0">
      <fieldsUsage count="2">
        <fieldUsage x="-1"/>
        <fieldUsage x="1"/>
      </fieldsUsage>
    </cacheHierarchy>
    <cacheHierarchy uniqueName="[제품현황].[날짜(분기)]" caption="날짜(분기)" attribute="1" defaultMemberUniqueName="[제품현황].[날짜(분기)].[All]" allUniqueName="[제품현황].[날짜(분기)].[All]" dimensionUniqueName="[제품현황]" displayFolder="" count="2" memberValueDatatype="130" unbalanced="0"/>
    <cacheHierarchy uniqueName="[제품현황].[날짜(월)]" caption="날짜(월)" attribute="1" defaultMemberUniqueName="[제품현황].[날짜(월)].[All]" allUniqueName="[제품현황].[날짜(월)].[All]" dimensionUniqueName="[제품현황]" displayFolder="" count="2" memberValueDatatype="130" unbalanced="0"/>
    <cacheHierarchy uniqueName="[제품현황].[날짜(월 인덱스)]" caption="날짜(월 인덱스)" attribute="1" defaultMemberUniqueName="[제품현황].[날짜(월 인덱스)].[All]" allUniqueName="[제품현황].[날짜(월 인덱스)].[All]" dimensionUniqueName="[제품현황]" displayFolder="" count="0" memberValueDatatype="20" unbalanced="0" hidden="1"/>
    <cacheHierarchy uniqueName="[Measures].[__XL_Count 제품현황]" caption="__XL_Count 제품현황" measure="1" displayFolder="" measureGroup="제품현황" count="0" hidden="1"/>
    <cacheHierarchy uniqueName="[Measures].[__No measures defined]" caption="__No measures defined" measure="1" displayFolder="" count="0" hidden="1"/>
    <cacheHierarchy uniqueName="[Measures].[합계: 수량]" caption="합계: 수량" measure="1" displayFolder="" measureGroup="제품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공급가액]" caption="합계: 공급가액" measure="1" displayFolder="" measureGroup="제품현황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공급가액]" caption="평균: 공급가액" measure="1" displayFolder="" measureGroup="제품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수량]" caption="평균: 수량" measure="1" displayFolder="" measureGroup="제품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제품현황" uniqueName="[제품현황]" caption="제품현황"/>
  </dimensions>
  <measureGroups count="1">
    <measureGroup name="제품현황" caption="제품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4F818D-9A79-4321-BD4A-D54E48F0A8EA}" name="피벗 테이블1" cacheId="4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4:C15" firstHeaderRow="1" firstDataRow="1" firstDataCol="2" rowPageCount="1" colPageCount="1"/>
  <pivotFields count="4">
    <pivotField axis="axisPage" compact="0" allDrilled="1" showAll="0" dataSourceSort="1" defaultSubtotal="0" defaultAttributeDrillState="1"/>
    <pivotField axis="axisRow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2">
    <field x="1"/>
    <field x="-2"/>
  </rowFields>
  <rowItems count="11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 t="grand">
      <x/>
    </i>
    <i t="grand" i="1">
      <x/>
    </i>
  </rowItems>
  <colItems count="1">
    <i/>
  </colItems>
  <pageFields count="1">
    <pageField fld="0" hier="0" name="[제품현황].[제품명].&amp;[벨크로]" cap="벨크로"/>
  </pageFields>
  <dataFields count="2">
    <dataField name="평균: 수량" fld="3" subtotal="average" baseField="1" baseItem="0" numFmtId="180"/>
    <dataField name="평균: 공급가액" fld="2" subtotal="average" baseField="1" baseItem="0" numFmtId="180"/>
  </dataFields>
  <pivotHierarchies count="14">
    <pivotHierarchy multipleItemSelectionAllowed="1" dragToData="1">
      <members count="1" level="1">
        <member name="[제품현황].[제품명].&amp;[벨크로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공급가액"/>
    <pivotHierarchy dragToData="1" caption="평균: 수량"/>
  </pivotHierarchies>
  <pivotTableStyleInfo name="PivotStyleMedium16" showRowHeaders="1" showColHeaders="1" showRowStripes="0" showColStripes="0" showLastColumn="1"/>
  <rowHierarchiesUsage count="2">
    <rowHierarchyUsage hierarchyUsage="4"/>
    <rowHierarchyUsage hierarchyUsage="-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제품현황">
        <x15:activeTabTopLevelEntity name="[제품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1"/>
  <sheetViews>
    <sheetView topLeftCell="A7" workbookViewId="0">
      <selection activeCell="F29" sqref="F29"/>
    </sheetView>
  </sheetViews>
  <sheetFormatPr defaultRowHeight="17"/>
  <cols>
    <col min="1" max="1" width="11.58203125" customWidth="1"/>
    <col min="2" max="2" width="12.58203125" customWidth="1"/>
    <col min="3" max="3" width="11.58203125" customWidth="1"/>
    <col min="4" max="4" width="11" customWidth="1"/>
    <col min="7" max="7" width="11.08203125" bestFit="1" customWidth="1"/>
  </cols>
  <sheetData>
    <row r="1" spans="1:7">
      <c r="A1" t="s">
        <v>0</v>
      </c>
    </row>
    <row r="2" spans="1:7">
      <c r="A2" s="11" t="s">
        <v>118</v>
      </c>
      <c r="B2" s="11" t="s">
        <v>40</v>
      </c>
      <c r="C2" s="11" t="s">
        <v>41</v>
      </c>
      <c r="D2" s="11" t="s">
        <v>42</v>
      </c>
      <c r="E2" s="11" t="s">
        <v>43</v>
      </c>
      <c r="F2" s="11" t="s">
        <v>44</v>
      </c>
    </row>
    <row r="3" spans="1:7">
      <c r="A3" s="11" t="s">
        <v>124</v>
      </c>
      <c r="B3" s="15">
        <v>44727</v>
      </c>
      <c r="C3" s="24">
        <v>0.49305555555555558</v>
      </c>
      <c r="D3" s="11" t="s">
        <v>47</v>
      </c>
      <c r="E3" s="11" t="s">
        <v>52</v>
      </c>
      <c r="F3" s="16">
        <v>1000</v>
      </c>
      <c r="G3" s="26"/>
    </row>
    <row r="4" spans="1:7">
      <c r="A4" s="11" t="s">
        <v>129</v>
      </c>
      <c r="B4" s="15">
        <v>44854</v>
      </c>
      <c r="C4" s="24">
        <v>0.55902777777777779</v>
      </c>
      <c r="D4" s="11" t="s">
        <v>50</v>
      </c>
      <c r="E4" s="11" t="s">
        <v>48</v>
      </c>
      <c r="F4" s="16">
        <v>2388</v>
      </c>
      <c r="G4" s="26"/>
    </row>
    <row r="5" spans="1:7">
      <c r="A5" s="11" t="s">
        <v>120</v>
      </c>
      <c r="B5" s="15">
        <v>44673</v>
      </c>
      <c r="C5" s="24">
        <v>7.6388888888888886E-3</v>
      </c>
      <c r="D5" s="11" t="s">
        <v>47</v>
      </c>
      <c r="E5" s="11" t="s">
        <v>48</v>
      </c>
      <c r="F5" s="16">
        <v>1500</v>
      </c>
      <c r="G5" s="26"/>
    </row>
    <row r="6" spans="1:7">
      <c r="A6" s="11" t="s">
        <v>130</v>
      </c>
      <c r="B6" s="15">
        <v>44961</v>
      </c>
      <c r="C6" s="24">
        <v>0.85069444444444453</v>
      </c>
      <c r="D6" s="11" t="s">
        <v>47</v>
      </c>
      <c r="E6" s="11" t="s">
        <v>138</v>
      </c>
      <c r="F6" s="25">
        <v>1000</v>
      </c>
      <c r="G6" s="26"/>
    </row>
    <row r="7" spans="1:7">
      <c r="A7" s="11" t="s">
        <v>133</v>
      </c>
      <c r="B7" s="15">
        <v>44693</v>
      </c>
      <c r="C7" s="24">
        <v>0.35069444444444442</v>
      </c>
      <c r="D7" s="11" t="s">
        <v>50</v>
      </c>
      <c r="E7" s="11" t="s">
        <v>48</v>
      </c>
      <c r="F7" s="16">
        <v>700</v>
      </c>
      <c r="G7" s="26"/>
    </row>
    <row r="8" spans="1:7">
      <c r="A8" s="11" t="s">
        <v>121</v>
      </c>
      <c r="B8" s="15">
        <v>44799</v>
      </c>
      <c r="C8" s="24">
        <v>0.43055555555555558</v>
      </c>
      <c r="D8" s="11" t="s">
        <v>50</v>
      </c>
      <c r="E8" s="11" t="s">
        <v>48</v>
      </c>
      <c r="F8" s="16">
        <v>500</v>
      </c>
      <c r="G8" s="26"/>
    </row>
    <row r="9" spans="1:7">
      <c r="A9" s="11" t="s">
        <v>122</v>
      </c>
      <c r="B9" s="15">
        <v>44878</v>
      </c>
      <c r="C9" s="24">
        <v>0.43055555555555558</v>
      </c>
      <c r="D9" s="11" t="s">
        <v>49</v>
      </c>
      <c r="E9" s="11" t="s">
        <v>48</v>
      </c>
      <c r="F9" s="16">
        <v>500</v>
      </c>
      <c r="G9" s="26"/>
    </row>
    <row r="10" spans="1:7">
      <c r="A10" s="11" t="s">
        <v>123</v>
      </c>
      <c r="B10" s="15">
        <v>44957</v>
      </c>
      <c r="C10" s="24">
        <v>0.47569444444444442</v>
      </c>
      <c r="D10" s="11" t="s">
        <v>50</v>
      </c>
      <c r="E10" s="11" t="s">
        <v>137</v>
      </c>
      <c r="F10" s="16">
        <v>500</v>
      </c>
      <c r="G10" s="26"/>
    </row>
    <row r="11" spans="1:7">
      <c r="A11" s="11" t="s">
        <v>131</v>
      </c>
      <c r="B11" s="15">
        <v>44984</v>
      </c>
      <c r="C11" s="24">
        <v>0.88194444444444453</v>
      </c>
      <c r="D11" s="11" t="s">
        <v>47</v>
      </c>
      <c r="E11" s="11" t="s">
        <v>51</v>
      </c>
      <c r="F11" s="16">
        <v>700</v>
      </c>
      <c r="G11" s="26"/>
    </row>
    <row r="12" spans="1:7">
      <c r="A12" s="11" t="s">
        <v>119</v>
      </c>
      <c r="B12" s="15">
        <v>45187</v>
      </c>
      <c r="C12" s="24">
        <v>0.92013888888888884</v>
      </c>
      <c r="D12" s="11" t="s">
        <v>47</v>
      </c>
      <c r="E12" s="11" t="s">
        <v>52</v>
      </c>
      <c r="F12" s="25">
        <v>4000</v>
      </c>
      <c r="G12" s="26"/>
    </row>
    <row r="13" spans="1:7">
      <c r="A13" s="11" t="s">
        <v>132</v>
      </c>
      <c r="B13" s="15">
        <v>44849</v>
      </c>
      <c r="C13" s="24">
        <v>0.15625</v>
      </c>
      <c r="D13" s="11" t="s">
        <v>49</v>
      </c>
      <c r="E13" s="11" t="s">
        <v>52</v>
      </c>
      <c r="F13" s="16">
        <v>1000</v>
      </c>
      <c r="G13" s="26"/>
    </row>
    <row r="14" spans="1:7">
      <c r="A14" s="11" t="s">
        <v>125</v>
      </c>
      <c r="B14" s="15">
        <v>44741</v>
      </c>
      <c r="C14" s="24">
        <v>0.5</v>
      </c>
      <c r="D14" s="11" t="s">
        <v>49</v>
      </c>
      <c r="E14" s="11" t="s">
        <v>48</v>
      </c>
      <c r="F14" s="16">
        <v>2388</v>
      </c>
      <c r="G14" s="26"/>
    </row>
    <row r="15" spans="1:7">
      <c r="A15" s="11" t="s">
        <v>126</v>
      </c>
      <c r="B15" s="15">
        <v>44839</v>
      </c>
      <c r="C15" s="24">
        <v>0.625</v>
      </c>
      <c r="D15" s="11" t="s">
        <v>47</v>
      </c>
      <c r="E15" s="11" t="s">
        <v>48</v>
      </c>
      <c r="F15" s="16">
        <v>700</v>
      </c>
      <c r="G15" s="26"/>
    </row>
    <row r="16" spans="1:7">
      <c r="A16" s="11" t="s">
        <v>127</v>
      </c>
      <c r="B16" s="15">
        <v>44837</v>
      </c>
      <c r="C16" s="24">
        <v>0.70833333333333337</v>
      </c>
      <c r="D16" s="11" t="s">
        <v>50</v>
      </c>
      <c r="E16" s="11" t="s">
        <v>48</v>
      </c>
      <c r="F16" s="16">
        <v>700</v>
      </c>
      <c r="G16" s="26"/>
    </row>
    <row r="17" spans="1:7">
      <c r="A17" s="11" t="s">
        <v>135</v>
      </c>
      <c r="B17" s="15">
        <v>44832</v>
      </c>
      <c r="C17" s="24">
        <v>0.39583333333333331</v>
      </c>
      <c r="D17" s="11" t="s">
        <v>49</v>
      </c>
      <c r="E17" s="11" t="s">
        <v>52</v>
      </c>
      <c r="F17" s="16">
        <v>1500</v>
      </c>
      <c r="G17" s="26"/>
    </row>
    <row r="18" spans="1:7">
      <c r="A18" s="11" t="s">
        <v>136</v>
      </c>
      <c r="B18" s="15">
        <v>44968</v>
      </c>
      <c r="C18" s="24">
        <v>0.39583333333333331</v>
      </c>
      <c r="D18" s="11" t="s">
        <v>49</v>
      </c>
      <c r="E18" s="11" t="s">
        <v>52</v>
      </c>
      <c r="F18" s="16">
        <v>500</v>
      </c>
      <c r="G18" s="26"/>
    </row>
    <row r="19" spans="1:7">
      <c r="A19" s="11" t="s">
        <v>128</v>
      </c>
      <c r="B19" s="15">
        <v>44686</v>
      </c>
      <c r="C19" s="24">
        <v>0.75</v>
      </c>
      <c r="D19" s="11" t="s">
        <v>49</v>
      </c>
      <c r="E19" s="11" t="s">
        <v>48</v>
      </c>
      <c r="F19" s="16">
        <v>700</v>
      </c>
      <c r="G19" s="26"/>
    </row>
    <row r="20" spans="1:7">
      <c r="A20" s="11" t="s">
        <v>134</v>
      </c>
      <c r="B20" s="15">
        <v>44873</v>
      </c>
      <c r="C20" s="24">
        <v>0.36458333333333331</v>
      </c>
      <c r="D20" s="11" t="s">
        <v>47</v>
      </c>
      <c r="E20" s="11" t="s">
        <v>48</v>
      </c>
      <c r="F20" s="16">
        <v>500</v>
      </c>
      <c r="G20" s="26"/>
    </row>
    <row r="22" spans="1:7">
      <c r="A22" s="14" t="s">
        <v>143</v>
      </c>
    </row>
    <row r="23" spans="1:7">
      <c r="A23" s="14" t="b">
        <f>AND(MOD(MID(A3,2,1),2)=0,OR(RIGHT(A3,1)="A",RIGHT(A3,1)="B"))</f>
        <v>0</v>
      </c>
    </row>
    <row r="25" spans="1:7">
      <c r="A25" t="s">
        <v>144</v>
      </c>
      <c r="B25" t="s">
        <v>145</v>
      </c>
      <c r="C25" t="s">
        <v>146</v>
      </c>
    </row>
    <row r="26" spans="1:7">
      <c r="A26" s="11" t="s">
        <v>47</v>
      </c>
      <c r="B26" s="11" t="s">
        <v>48</v>
      </c>
      <c r="C26" s="16">
        <v>1500</v>
      </c>
    </row>
    <row r="27" spans="1:7">
      <c r="A27" s="11" t="s">
        <v>47</v>
      </c>
      <c r="B27" s="11" t="s">
        <v>138</v>
      </c>
      <c r="C27" s="25">
        <v>1000</v>
      </c>
    </row>
    <row r="28" spans="1:7">
      <c r="A28" s="11" t="s">
        <v>50</v>
      </c>
      <c r="B28" s="11" t="s">
        <v>48</v>
      </c>
      <c r="C28" s="16">
        <v>500</v>
      </c>
    </row>
    <row r="29" spans="1:7">
      <c r="A29" s="11" t="s">
        <v>47</v>
      </c>
      <c r="B29" s="11" t="s">
        <v>52</v>
      </c>
      <c r="C29" s="25">
        <v>4000</v>
      </c>
    </row>
    <row r="30" spans="1:7">
      <c r="A30" s="11" t="s">
        <v>49</v>
      </c>
      <c r="B30" s="11" t="s">
        <v>48</v>
      </c>
      <c r="C30" s="16">
        <v>2388</v>
      </c>
    </row>
    <row r="31" spans="1:7">
      <c r="A31" s="11"/>
      <c r="B31" s="11"/>
      <c r="C31" s="16"/>
    </row>
  </sheetData>
  <phoneticPr fontId="1" type="noConversion"/>
  <conditionalFormatting sqref="A3:F20">
    <cfRule type="expression" dxfId="0" priority="1">
      <formula>AND(LEFT($A3,1)&lt;&gt;1,$C3&gt;=0.5)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F80D0-D57E-43E9-B5CC-A441646BAFC4}">
  <sheetPr codeName="Sheet3"/>
  <dimension ref="A1:H15"/>
  <sheetViews>
    <sheetView view="pageLayout" zoomScaleNormal="100" workbookViewId="0">
      <selection activeCell="F4" sqref="F4:H13"/>
    </sheetView>
  </sheetViews>
  <sheetFormatPr defaultRowHeight="17"/>
  <cols>
    <col min="1" max="1" width="8.6640625" style="29"/>
    <col min="2" max="2" width="11" style="29" bestFit="1" customWidth="1"/>
    <col min="3" max="6" width="8.6640625" style="29"/>
    <col min="7" max="7" width="8.58203125" style="29" customWidth="1"/>
    <col min="8" max="8" width="10.58203125" style="29" customWidth="1"/>
    <col min="9" max="16384" width="8.6640625" style="29"/>
  </cols>
  <sheetData>
    <row r="1" spans="1:8" ht="21">
      <c r="A1" s="39" t="s">
        <v>33</v>
      </c>
      <c r="B1" s="39"/>
      <c r="C1" s="39"/>
      <c r="D1" s="39"/>
      <c r="E1" s="39"/>
      <c r="F1" s="39"/>
      <c r="G1" s="39"/>
      <c r="H1" s="39"/>
    </row>
    <row r="2" spans="1:8">
      <c r="A2" s="30"/>
      <c r="B2" s="30"/>
      <c r="C2" s="30"/>
      <c r="D2" s="30"/>
      <c r="E2" s="30"/>
      <c r="F2" s="30"/>
      <c r="G2" s="31"/>
      <c r="H2" s="30" t="s">
        <v>34</v>
      </c>
    </row>
    <row r="3" spans="1:8">
      <c r="A3" s="32" t="s">
        <v>11</v>
      </c>
      <c r="B3" s="32" t="s">
        <v>35</v>
      </c>
      <c r="C3" s="32" t="s">
        <v>36</v>
      </c>
      <c r="D3" s="32" t="s">
        <v>13</v>
      </c>
      <c r="E3" s="32" t="s">
        <v>14</v>
      </c>
      <c r="F3" s="32" t="s">
        <v>15</v>
      </c>
      <c r="G3" s="32" t="s">
        <v>16</v>
      </c>
      <c r="H3" s="32" t="s">
        <v>17</v>
      </c>
    </row>
    <row r="4" spans="1:8">
      <c r="A4" s="32" t="s">
        <v>37</v>
      </c>
      <c r="B4" s="32" t="s">
        <v>18</v>
      </c>
      <c r="C4" s="32" t="s">
        <v>19</v>
      </c>
      <c r="D4" s="32">
        <v>25</v>
      </c>
      <c r="E4" s="33">
        <v>2800</v>
      </c>
      <c r="F4" s="34">
        <f t="shared" ref="F4:F13" si="0">E4*400%</f>
        <v>11200</v>
      </c>
      <c r="G4" s="34">
        <f t="shared" ref="G4:G13" si="1">IF(D4&gt;=30, E4*100%, IF(D4&gt;=20, E4*50%, E4*20%))</f>
        <v>1400</v>
      </c>
      <c r="H4" s="34">
        <f t="shared" ref="H4:H13" si="2">D4*E4+F4+G4</f>
        <v>82600</v>
      </c>
    </row>
    <row r="5" spans="1:8">
      <c r="A5" s="32" t="s">
        <v>20</v>
      </c>
      <c r="B5" s="32" t="s">
        <v>18</v>
      </c>
      <c r="C5" s="32" t="s">
        <v>21</v>
      </c>
      <c r="D5" s="32">
        <v>12</v>
      </c>
      <c r="E5" s="33">
        <v>2000</v>
      </c>
      <c r="F5" s="34">
        <f t="shared" si="0"/>
        <v>8000</v>
      </c>
      <c r="G5" s="34">
        <f t="shared" si="1"/>
        <v>400</v>
      </c>
      <c r="H5" s="34">
        <f t="shared" si="2"/>
        <v>32400</v>
      </c>
    </row>
    <row r="6" spans="1:8">
      <c r="A6" s="32" t="s">
        <v>22</v>
      </c>
      <c r="B6" s="32" t="s">
        <v>23</v>
      </c>
      <c r="C6" s="32" t="s">
        <v>19</v>
      </c>
      <c r="D6" s="32">
        <v>21</v>
      </c>
      <c r="E6" s="33">
        <v>2800</v>
      </c>
      <c r="F6" s="34">
        <f t="shared" si="0"/>
        <v>11200</v>
      </c>
      <c r="G6" s="34">
        <f t="shared" si="1"/>
        <v>1400</v>
      </c>
      <c r="H6" s="34">
        <f t="shared" si="2"/>
        <v>71400</v>
      </c>
    </row>
    <row r="7" spans="1:8">
      <c r="A7" s="32" t="s">
        <v>38</v>
      </c>
      <c r="B7" s="32" t="s">
        <v>24</v>
      </c>
      <c r="C7" s="32" t="s">
        <v>25</v>
      </c>
      <c r="D7" s="32">
        <v>25</v>
      </c>
      <c r="E7" s="33">
        <v>2500</v>
      </c>
      <c r="F7" s="34">
        <f t="shared" si="0"/>
        <v>10000</v>
      </c>
      <c r="G7" s="34">
        <f t="shared" si="1"/>
        <v>1250</v>
      </c>
      <c r="H7" s="34">
        <f t="shared" si="2"/>
        <v>73750</v>
      </c>
    </row>
    <row r="8" spans="1:8">
      <c r="A8" s="32" t="s">
        <v>26</v>
      </c>
      <c r="B8" s="32" t="s">
        <v>24</v>
      </c>
      <c r="C8" s="32" t="s">
        <v>27</v>
      </c>
      <c r="D8" s="32">
        <v>9</v>
      </c>
      <c r="E8" s="33">
        <v>1800</v>
      </c>
      <c r="F8" s="34">
        <f t="shared" si="0"/>
        <v>7200</v>
      </c>
      <c r="G8" s="34">
        <f t="shared" si="1"/>
        <v>360</v>
      </c>
      <c r="H8" s="34">
        <f t="shared" si="2"/>
        <v>23760</v>
      </c>
    </row>
    <row r="9" spans="1:8">
      <c r="A9" s="32" t="s">
        <v>28</v>
      </c>
      <c r="B9" s="32" t="s">
        <v>18</v>
      </c>
      <c r="C9" s="32" t="s">
        <v>21</v>
      </c>
      <c r="D9" s="32">
        <v>18</v>
      </c>
      <c r="E9" s="33">
        <v>2000</v>
      </c>
      <c r="F9" s="34">
        <f t="shared" si="0"/>
        <v>8000</v>
      </c>
      <c r="G9" s="34">
        <f t="shared" si="1"/>
        <v>400</v>
      </c>
      <c r="H9" s="34">
        <f t="shared" si="2"/>
        <v>44400</v>
      </c>
    </row>
    <row r="10" spans="1:8">
      <c r="A10" s="32" t="s">
        <v>29</v>
      </c>
      <c r="B10" s="32" t="s">
        <v>18</v>
      </c>
      <c r="C10" s="32" t="s">
        <v>25</v>
      </c>
      <c r="D10" s="32">
        <v>22</v>
      </c>
      <c r="E10" s="33">
        <v>2500</v>
      </c>
      <c r="F10" s="34">
        <f t="shared" si="0"/>
        <v>10000</v>
      </c>
      <c r="G10" s="34">
        <f t="shared" si="1"/>
        <v>1250</v>
      </c>
      <c r="H10" s="34">
        <f t="shared" si="2"/>
        <v>66250</v>
      </c>
    </row>
    <row r="11" spans="1:8">
      <c r="A11" s="32" t="s">
        <v>30</v>
      </c>
      <c r="B11" s="32" t="s">
        <v>23</v>
      </c>
      <c r="C11" s="32" t="s">
        <v>27</v>
      </c>
      <c r="D11" s="32">
        <v>14</v>
      </c>
      <c r="E11" s="33">
        <v>1800</v>
      </c>
      <c r="F11" s="34">
        <f t="shared" si="0"/>
        <v>7200</v>
      </c>
      <c r="G11" s="34">
        <f t="shared" si="1"/>
        <v>360</v>
      </c>
      <c r="H11" s="34">
        <f t="shared" si="2"/>
        <v>32760</v>
      </c>
    </row>
    <row r="12" spans="1:8">
      <c r="A12" s="32" t="s">
        <v>31</v>
      </c>
      <c r="B12" s="32" t="s">
        <v>18</v>
      </c>
      <c r="C12" s="32" t="s">
        <v>27</v>
      </c>
      <c r="D12" s="32">
        <v>7</v>
      </c>
      <c r="E12" s="33">
        <v>1800</v>
      </c>
      <c r="F12" s="34">
        <f t="shared" si="0"/>
        <v>7200</v>
      </c>
      <c r="G12" s="34">
        <f t="shared" si="1"/>
        <v>360</v>
      </c>
      <c r="H12" s="34">
        <f t="shared" si="2"/>
        <v>20160</v>
      </c>
    </row>
    <row r="13" spans="1:8">
      <c r="A13" s="32" t="s">
        <v>32</v>
      </c>
      <c r="B13" s="32" t="s">
        <v>24</v>
      </c>
      <c r="C13" s="32" t="s">
        <v>27</v>
      </c>
      <c r="D13" s="32">
        <v>7</v>
      </c>
      <c r="E13" s="33">
        <v>1800</v>
      </c>
      <c r="F13" s="34">
        <f t="shared" si="0"/>
        <v>7200</v>
      </c>
      <c r="G13" s="34">
        <f t="shared" si="1"/>
        <v>360</v>
      </c>
      <c r="H13" s="34">
        <f t="shared" si="2"/>
        <v>20160</v>
      </c>
    </row>
    <row r="15" spans="1:8">
      <c r="A15" s="30"/>
      <c r="B15" s="30"/>
      <c r="C15" s="30"/>
      <c r="D15" s="30"/>
      <c r="E15" s="30"/>
      <c r="F15" s="30"/>
      <c r="G15" s="30"/>
      <c r="H15" s="30"/>
    </row>
  </sheetData>
  <sheetProtection sheet="1" objects="1" scenarios="1" formatCells="0"/>
  <mergeCells count="1">
    <mergeCell ref="A1:H1"/>
  </mergeCells>
  <phoneticPr fontId="1" type="noConversion"/>
  <pageMargins left="0.7" right="0.7" top="0.75" bottom="0.75" header="0.3" footer="0.3"/>
  <pageSetup paperSize="9" orientation="portrait" r:id="rId1"/>
  <headerFooter>
    <oddHeader>&amp;L8월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K40"/>
  <sheetViews>
    <sheetView topLeftCell="A26" zoomScaleNormal="100" workbookViewId="0">
      <selection activeCell="A40" sqref="A40:B40"/>
    </sheetView>
  </sheetViews>
  <sheetFormatPr defaultRowHeight="17"/>
  <cols>
    <col min="1" max="1" width="18.58203125" customWidth="1"/>
    <col min="2" max="2" width="14.83203125" customWidth="1"/>
    <col min="3" max="3" width="11.58203125" customWidth="1"/>
    <col min="4" max="4" width="11" customWidth="1"/>
    <col min="7" max="7" width="3.08203125" customWidth="1"/>
    <col min="9" max="9" width="19.25" bestFit="1" customWidth="1"/>
    <col min="10" max="10" width="11.08203125" customWidth="1"/>
    <col min="11" max="11" width="11" customWidth="1"/>
  </cols>
  <sheetData>
    <row r="1" spans="1:11">
      <c r="A1" t="s">
        <v>0</v>
      </c>
      <c r="H1" t="s">
        <v>39</v>
      </c>
    </row>
    <row r="2" spans="1:11">
      <c r="A2" s="11" t="s">
        <v>40</v>
      </c>
      <c r="B2" s="11" t="s">
        <v>41</v>
      </c>
      <c r="C2" s="11" t="s">
        <v>42</v>
      </c>
      <c r="D2" s="11" t="s">
        <v>43</v>
      </c>
      <c r="E2" s="11" t="s">
        <v>44</v>
      </c>
      <c r="F2" s="12" t="s">
        <v>45</v>
      </c>
      <c r="H2" s="13" t="s">
        <v>42</v>
      </c>
      <c r="I2" s="12" t="s">
        <v>46</v>
      </c>
      <c r="J2" s="14"/>
    </row>
    <row r="3" spans="1:11">
      <c r="A3" s="15">
        <v>44607</v>
      </c>
      <c r="B3" s="24">
        <v>7.6388888888888886E-3</v>
      </c>
      <c r="C3" s="11" t="s">
        <v>47</v>
      </c>
      <c r="D3" s="11" t="s">
        <v>48</v>
      </c>
      <c r="E3" s="16">
        <v>1500</v>
      </c>
      <c r="F3" s="11" t="str" cm="1">
        <f t="array" ref="F3">fn비고(A3)</f>
        <v>1사분기</v>
      </c>
      <c r="H3" s="17" t="s">
        <v>49</v>
      </c>
      <c r="I3" s="16">
        <f t="array" ref="I3">SMALL(IF(($C$3:$C$20=H3)*($E$3:$E$20&gt;=700),$E$3:$E$20),2)</f>
        <v>1000</v>
      </c>
    </row>
    <row r="4" spans="1:11">
      <c r="A4" s="15">
        <v>44731</v>
      </c>
      <c r="B4" s="24">
        <v>0.43055555555555558</v>
      </c>
      <c r="C4" s="11" t="s">
        <v>50</v>
      </c>
      <c r="D4" s="11" t="s">
        <v>48</v>
      </c>
      <c r="E4" s="16">
        <v>500</v>
      </c>
      <c r="F4" s="11" t="str" cm="1">
        <f t="array" ref="F4">fn비고(A4)</f>
        <v>2사분기</v>
      </c>
      <c r="H4" s="17" t="s">
        <v>50</v>
      </c>
      <c r="I4" s="16">
        <f t="array" ref="I4">SMALL(IF(($C$3:$C$20=H4)*($E$3:$E$20&gt;=700),$E$3:$E$20),2)</f>
        <v>700</v>
      </c>
    </row>
    <row r="5" spans="1:11">
      <c r="A5" s="15">
        <v>44810</v>
      </c>
      <c r="B5" s="24">
        <v>0.43055555555555558</v>
      </c>
      <c r="C5" s="11" t="s">
        <v>49</v>
      </c>
      <c r="D5" s="11" t="s">
        <v>48</v>
      </c>
      <c r="E5" s="16">
        <v>500</v>
      </c>
      <c r="F5" s="11" t="str" cm="1">
        <f t="array" ref="F5">fn비고(A5)</f>
        <v>3사분기</v>
      </c>
      <c r="H5" s="17" t="s">
        <v>47</v>
      </c>
      <c r="I5" s="16">
        <f t="array" ref="I5">SMALL(IF(($C$3:$C$20=H5)*($E$3:$E$20&gt;=700),$E$3:$E$20),2)</f>
        <v>700</v>
      </c>
    </row>
    <row r="6" spans="1:11">
      <c r="A6" s="15">
        <v>44889</v>
      </c>
      <c r="B6" s="24">
        <v>0.47569444444444442</v>
      </c>
      <c r="C6" s="11" t="s">
        <v>50</v>
      </c>
      <c r="D6" s="11" t="s">
        <v>51</v>
      </c>
      <c r="E6" s="16">
        <v>2500</v>
      </c>
      <c r="F6" s="11" t="str" cm="1">
        <f t="array" ref="F6">fn비고(A6)</f>
        <v>4사분기</v>
      </c>
    </row>
    <row r="7" spans="1:11">
      <c r="A7" s="15">
        <v>44659</v>
      </c>
      <c r="B7" s="24">
        <v>0.49305555555555558</v>
      </c>
      <c r="C7" s="11" t="s">
        <v>47</v>
      </c>
      <c r="D7" s="11" t="s">
        <v>52</v>
      </c>
      <c r="E7" s="16">
        <v>1000</v>
      </c>
      <c r="F7" s="11" t="str" cm="1">
        <f t="array" ref="F7">fn비고(A7)</f>
        <v>2사분기</v>
      </c>
      <c r="H7" t="s">
        <v>53</v>
      </c>
      <c r="I7" t="s">
        <v>54</v>
      </c>
    </row>
    <row r="8" spans="1:11">
      <c r="A8" s="15">
        <v>44673</v>
      </c>
      <c r="B8" s="24">
        <v>0.5</v>
      </c>
      <c r="C8" s="11" t="s">
        <v>49</v>
      </c>
      <c r="D8" s="11" t="s">
        <v>48</v>
      </c>
      <c r="E8" s="16">
        <v>2388</v>
      </c>
      <c r="F8" s="11" t="str" cm="1">
        <f t="array" ref="F8">fn비고(A8)</f>
        <v>2사분기</v>
      </c>
      <c r="H8" s="11" t="s">
        <v>42</v>
      </c>
      <c r="I8" s="12" t="s">
        <v>48</v>
      </c>
      <c r="J8" s="12" t="s">
        <v>52</v>
      </c>
      <c r="K8" s="12" t="s">
        <v>51</v>
      </c>
    </row>
    <row r="9" spans="1:11">
      <c r="A9" s="15">
        <v>44770</v>
      </c>
      <c r="B9" s="24">
        <v>0.625</v>
      </c>
      <c r="C9" s="11" t="s">
        <v>47</v>
      </c>
      <c r="D9" s="11" t="s">
        <v>48</v>
      </c>
      <c r="E9" s="16">
        <v>700</v>
      </c>
      <c r="F9" s="11" t="str" cm="1">
        <f t="array" ref="F9">fn비고(A9)</f>
        <v>3사분기</v>
      </c>
      <c r="H9" s="11" t="s">
        <v>49</v>
      </c>
      <c r="I9" s="11">
        <f t="array" ref="I9">SUM(ISODD(MONTH($A$3:$A$20))*($H9=$C$3:$C$20)*(I$8=$D$3:$D$20))</f>
        <v>1</v>
      </c>
      <c r="J9" s="11">
        <f t="array" ref="J9">SUM(ISODD(MONTH($A$3:$A$20))*($H9=$C$3:$C$20)*(J$8=$D$3:$D$20))</f>
        <v>1</v>
      </c>
      <c r="K9" s="11">
        <f t="array" ref="K9">SUM(ISODD(MONTH($A$3:$A$20))*($H9=$C$3:$C$20)*(K$8=$D$3:$D$20))</f>
        <v>0</v>
      </c>
    </row>
    <row r="10" spans="1:11">
      <c r="A10" s="15">
        <v>44768</v>
      </c>
      <c r="B10" s="24">
        <v>0.70833333333333337</v>
      </c>
      <c r="C10" s="11" t="s">
        <v>50</v>
      </c>
      <c r="D10" s="11" t="s">
        <v>48</v>
      </c>
      <c r="E10" s="16">
        <v>700</v>
      </c>
      <c r="F10" s="11" t="str" cm="1">
        <f t="array" ref="F10">fn비고(A10)</f>
        <v>3사분기</v>
      </c>
      <c r="H10" s="11" t="s">
        <v>50</v>
      </c>
      <c r="I10" s="11">
        <f t="array" ref="I10">SUM(ISODD(MONTH($A$3:$A$20))*($H10=$C$3:$C$20)*(I$8=$D$3:$D$20))</f>
        <v>2</v>
      </c>
      <c r="J10" s="11">
        <f t="array" ref="J10">SUM(ISODD(MONTH($A$3:$A$20))*($H10=$C$3:$C$20)*(J$8=$D$3:$D$20))</f>
        <v>0</v>
      </c>
      <c r="K10" s="11">
        <f t="array" ref="K10">SUM(ISODD(MONTH($A$3:$A$20))*($H10=$C$3:$C$20)*(K$8=$D$3:$D$20))</f>
        <v>1</v>
      </c>
    </row>
    <row r="11" spans="1:11">
      <c r="A11" s="15">
        <v>44620</v>
      </c>
      <c r="B11" s="24">
        <v>0.75</v>
      </c>
      <c r="C11" s="11" t="s">
        <v>49</v>
      </c>
      <c r="D11" s="11" t="s">
        <v>48</v>
      </c>
      <c r="E11" s="16">
        <v>700</v>
      </c>
      <c r="F11" s="11" t="str" cm="1">
        <f t="array" ref="F11">fn비고(A11)</f>
        <v>1사분기</v>
      </c>
      <c r="H11" s="11" t="s">
        <v>47</v>
      </c>
      <c r="I11" s="11">
        <f t="array" ref="I11">SUM(ISODD(MONTH($A$3:$A$20))*($H11=$C$3:$C$20)*(I$8=$D$3:$D$20))</f>
        <v>3</v>
      </c>
      <c r="J11" s="11">
        <f t="array" ref="J11">SUM(ISODD(MONTH($A$3:$A$20))*($H11=$C$3:$C$20)*(J$8=$D$3:$D$20))</f>
        <v>1</v>
      </c>
      <c r="K11" s="11">
        <f t="array" ref="K11">SUM(ISODD(MONTH($A$3:$A$20))*($H11=$C$3:$C$20)*(K$8=$D$3:$D$20))</f>
        <v>0</v>
      </c>
    </row>
    <row r="12" spans="1:11">
      <c r="A12" s="15">
        <v>44786</v>
      </c>
      <c r="B12" s="24">
        <v>0.55902777777777779</v>
      </c>
      <c r="C12" s="11" t="s">
        <v>50</v>
      </c>
      <c r="D12" s="11" t="s">
        <v>48</v>
      </c>
      <c r="E12" s="16">
        <v>2388</v>
      </c>
      <c r="F12" s="11" t="str" cm="1">
        <f t="array" ref="F12">fn비고(A12)</f>
        <v>3사분기</v>
      </c>
    </row>
    <row r="13" spans="1:11">
      <c r="A13" s="15">
        <v>44893</v>
      </c>
      <c r="B13" s="24">
        <v>0.85069444444444453</v>
      </c>
      <c r="C13" s="11" t="s">
        <v>47</v>
      </c>
      <c r="D13" s="11" t="s">
        <v>48</v>
      </c>
      <c r="E13" s="16">
        <v>4000</v>
      </c>
      <c r="F13" s="11" t="str" cm="1">
        <f t="array" ref="F13">fn비고(A13)</f>
        <v>4사분기</v>
      </c>
    </row>
    <row r="14" spans="1:11">
      <c r="A14" s="15">
        <v>44915</v>
      </c>
      <c r="B14" s="24">
        <v>0.88194444444444453</v>
      </c>
      <c r="C14" s="11" t="s">
        <v>47</v>
      </c>
      <c r="D14" s="11" t="s">
        <v>51</v>
      </c>
      <c r="E14" s="16">
        <v>700</v>
      </c>
      <c r="F14" s="11" t="str" cm="1">
        <f t="array" ref="F14">fn비고(A14)</f>
        <v>4사분기</v>
      </c>
    </row>
    <row r="15" spans="1:11">
      <c r="A15" s="15">
        <v>45118</v>
      </c>
      <c r="B15" s="24">
        <v>0.92013888888888884</v>
      </c>
      <c r="C15" s="11" t="s">
        <v>47</v>
      </c>
      <c r="D15" s="11" t="s">
        <v>52</v>
      </c>
      <c r="E15" s="16">
        <v>500</v>
      </c>
      <c r="F15" s="11" t="str" cm="1">
        <f t="array" ref="F15">fn비고(A15)</f>
        <v>4사분기</v>
      </c>
    </row>
    <row r="16" spans="1:11">
      <c r="A16" s="15">
        <v>44781</v>
      </c>
      <c r="B16" s="24">
        <v>0.15625</v>
      </c>
      <c r="C16" s="11" t="s">
        <v>49</v>
      </c>
      <c r="D16" s="11" t="s">
        <v>52</v>
      </c>
      <c r="E16" s="16">
        <v>1000</v>
      </c>
      <c r="F16" s="11" t="str" cm="1">
        <f t="array" ref="F16">fn비고(A16)</f>
        <v>3사분기</v>
      </c>
    </row>
    <row r="17" spans="1:11">
      <c r="A17" s="15">
        <v>44625</v>
      </c>
      <c r="B17" s="24">
        <v>0.35069444444444442</v>
      </c>
      <c r="C17" s="11" t="s">
        <v>50</v>
      </c>
      <c r="D17" s="11" t="s">
        <v>48</v>
      </c>
      <c r="E17" s="16">
        <v>700</v>
      </c>
      <c r="F17" s="11" t="str" cm="1">
        <f t="array" ref="F17">fn비고(A17)</f>
        <v>1사분기</v>
      </c>
    </row>
    <row r="18" spans="1:11">
      <c r="A18" s="15">
        <v>44805</v>
      </c>
      <c r="B18" s="24">
        <v>0.36458333333333331</v>
      </c>
      <c r="C18" s="11" t="s">
        <v>47</v>
      </c>
      <c r="D18" s="11" t="s">
        <v>48</v>
      </c>
      <c r="E18" s="16">
        <v>500</v>
      </c>
      <c r="F18" s="11" t="str" cm="1">
        <f t="array" ref="F18">fn비고(A18)</f>
        <v>3사분기</v>
      </c>
    </row>
    <row r="19" spans="1:11">
      <c r="A19" s="15">
        <v>44763</v>
      </c>
      <c r="B19" s="24">
        <v>0.39583333333333331</v>
      </c>
      <c r="C19" s="11" t="s">
        <v>49</v>
      </c>
      <c r="D19" s="11" t="s">
        <v>52</v>
      </c>
      <c r="E19" s="16">
        <v>1500</v>
      </c>
      <c r="F19" s="11" t="str" cm="1">
        <f t="array" ref="F19">fn비고(A19)</f>
        <v>3사분기</v>
      </c>
    </row>
    <row r="20" spans="1:11">
      <c r="A20" s="15">
        <v>44899</v>
      </c>
      <c r="B20" s="24">
        <v>0.39583333333333331</v>
      </c>
      <c r="C20" s="11" t="s">
        <v>49</v>
      </c>
      <c r="D20" s="11" t="s">
        <v>52</v>
      </c>
      <c r="E20" s="16">
        <v>500</v>
      </c>
      <c r="F20" s="11" t="str" cm="1">
        <f t="array" ref="F20">fn비고(A20)</f>
        <v>4사분기</v>
      </c>
    </row>
    <row r="22" spans="1:11">
      <c r="A22" t="s">
        <v>55</v>
      </c>
      <c r="D22" t="s">
        <v>56</v>
      </c>
      <c r="H22" t="s">
        <v>57</v>
      </c>
    </row>
    <row r="23" spans="1:11">
      <c r="A23" s="11" t="s">
        <v>58</v>
      </c>
      <c r="B23" s="11" t="s">
        <v>59</v>
      </c>
      <c r="C23" s="11" t="s">
        <v>60</v>
      </c>
      <c r="D23" s="12" t="s">
        <v>61</v>
      </c>
      <c r="H23" s="11" t="s">
        <v>11</v>
      </c>
      <c r="I23" s="11" t="s">
        <v>62</v>
      </c>
      <c r="J23" s="11" t="s">
        <v>63</v>
      </c>
      <c r="K23" s="12" t="s">
        <v>64</v>
      </c>
    </row>
    <row r="24" spans="1:11">
      <c r="A24" s="11" t="s">
        <v>65</v>
      </c>
      <c r="B24" s="11">
        <v>25</v>
      </c>
      <c r="C24" s="11">
        <v>80</v>
      </c>
      <c r="D24" s="11">
        <f>MAX(B24*VLOOKUP(B24,$A$34:$B$37,2),C24*VLOOKUP(C24,$D$34:$E$37,2))</f>
        <v>400</v>
      </c>
      <c r="H24" s="11" t="s">
        <v>66</v>
      </c>
      <c r="I24" s="11">
        <v>4</v>
      </c>
      <c r="J24" s="11">
        <v>90</v>
      </c>
      <c r="K24" s="11">
        <f>IF(AND(I24&gt;=5,J24&gt;=80),I24+J24+_xlfn.XMATCH(I24,$H$34:$H$37,-1),I24+J24)</f>
        <v>94</v>
      </c>
    </row>
    <row r="25" spans="1:11">
      <c r="A25" s="11" t="s">
        <v>67</v>
      </c>
      <c r="B25" s="11">
        <v>26</v>
      </c>
      <c r="C25" s="11">
        <v>65</v>
      </c>
      <c r="D25" s="11">
        <f t="shared" ref="D25:D30" si="0">MAX(B25*VLOOKUP(B25,$A$34:$B$37,2),C25*VLOOKUP(C25,$D$34:$E$37,2))</f>
        <v>325</v>
      </c>
      <c r="H25" s="11" t="s">
        <v>68</v>
      </c>
      <c r="I25" s="11">
        <v>7</v>
      </c>
      <c r="J25" s="11">
        <v>95</v>
      </c>
      <c r="K25" s="11">
        <f t="shared" ref="K25:K31" si="1">IF(AND(I25&gt;=5,J25&gt;=80),I25+J25+_xlfn.XMATCH(I25,$H$34:$H$37,-1),I25+J25)</f>
        <v>104</v>
      </c>
    </row>
    <row r="26" spans="1:11">
      <c r="A26" s="11" t="s">
        <v>69</v>
      </c>
      <c r="B26" s="11">
        <v>120</v>
      </c>
      <c r="C26" s="11">
        <v>45</v>
      </c>
      <c r="D26" s="11">
        <f t="shared" si="0"/>
        <v>1080</v>
      </c>
      <c r="H26" s="11" t="s">
        <v>70</v>
      </c>
      <c r="I26" s="11">
        <v>20</v>
      </c>
      <c r="J26" s="11">
        <v>75</v>
      </c>
      <c r="K26" s="11">
        <f t="shared" si="1"/>
        <v>95</v>
      </c>
    </row>
    <row r="27" spans="1:11">
      <c r="A27" s="11" t="s">
        <v>71</v>
      </c>
      <c r="B27" s="11">
        <v>56</v>
      </c>
      <c r="C27" s="11">
        <v>77</v>
      </c>
      <c r="D27" s="11">
        <f t="shared" si="0"/>
        <v>504</v>
      </c>
      <c r="H27" s="11" t="s">
        <v>72</v>
      </c>
      <c r="I27" s="11">
        <v>2</v>
      </c>
      <c r="J27" s="11">
        <v>65</v>
      </c>
      <c r="K27" s="11">
        <f t="shared" si="1"/>
        <v>67</v>
      </c>
    </row>
    <row r="28" spans="1:11">
      <c r="A28" s="11" t="s">
        <v>73</v>
      </c>
      <c r="B28" s="11">
        <v>23</v>
      </c>
      <c r="C28" s="11">
        <v>39</v>
      </c>
      <c r="D28" s="11">
        <f t="shared" si="0"/>
        <v>230</v>
      </c>
      <c r="H28" s="11" t="s">
        <v>74</v>
      </c>
      <c r="I28" s="11">
        <v>13</v>
      </c>
      <c r="J28" s="11">
        <v>82</v>
      </c>
      <c r="K28" s="11">
        <f t="shared" si="1"/>
        <v>97</v>
      </c>
    </row>
    <row r="29" spans="1:11">
      <c r="A29" s="11" t="s">
        <v>75</v>
      </c>
      <c r="B29" s="11">
        <v>44</v>
      </c>
      <c r="C29" s="11">
        <v>108</v>
      </c>
      <c r="D29" s="11">
        <f t="shared" si="0"/>
        <v>440</v>
      </c>
      <c r="H29" s="11" t="s">
        <v>76</v>
      </c>
      <c r="I29" s="11">
        <v>20</v>
      </c>
      <c r="J29" s="11">
        <v>82</v>
      </c>
      <c r="K29" s="11">
        <f t="shared" si="1"/>
        <v>106</v>
      </c>
    </row>
    <row r="30" spans="1:11">
      <c r="A30" s="11" t="s">
        <v>77</v>
      </c>
      <c r="B30" s="11">
        <v>35</v>
      </c>
      <c r="C30" s="11">
        <v>120</v>
      </c>
      <c r="D30" s="11">
        <f t="shared" si="0"/>
        <v>480</v>
      </c>
      <c r="H30" s="11" t="s">
        <v>78</v>
      </c>
      <c r="I30" s="11">
        <v>15</v>
      </c>
      <c r="J30" s="11">
        <v>90</v>
      </c>
      <c r="K30" s="11">
        <f t="shared" si="1"/>
        <v>108</v>
      </c>
    </row>
    <row r="31" spans="1:11">
      <c r="H31" s="11" t="s">
        <v>79</v>
      </c>
      <c r="I31" s="11">
        <v>12</v>
      </c>
      <c r="J31" s="11">
        <v>68</v>
      </c>
      <c r="K31" s="11">
        <f t="shared" si="1"/>
        <v>80</v>
      </c>
    </row>
    <row r="32" spans="1:11">
      <c r="A32" t="s">
        <v>80</v>
      </c>
      <c r="D32" t="s">
        <v>81</v>
      </c>
    </row>
    <row r="33" spans="1:10">
      <c r="A33" s="11" t="s">
        <v>82</v>
      </c>
      <c r="B33" s="11" t="s">
        <v>83</v>
      </c>
      <c r="D33" s="11" t="s">
        <v>84</v>
      </c>
      <c r="E33" s="11" t="s">
        <v>83</v>
      </c>
      <c r="H33" s="43" t="s">
        <v>85</v>
      </c>
      <c r="I33" s="43"/>
      <c r="J33" s="11" t="s">
        <v>86</v>
      </c>
    </row>
    <row r="34" spans="1:10">
      <c r="A34" s="11">
        <v>0</v>
      </c>
      <c r="B34" s="11">
        <v>10</v>
      </c>
      <c r="D34" s="11">
        <v>0</v>
      </c>
      <c r="E34" s="11">
        <v>5</v>
      </c>
      <c r="H34" s="27">
        <v>1</v>
      </c>
      <c r="I34" s="28" t="s">
        <v>139</v>
      </c>
      <c r="J34" s="11">
        <v>1</v>
      </c>
    </row>
    <row r="35" spans="1:10">
      <c r="A35" s="11">
        <v>50</v>
      </c>
      <c r="B35" s="11">
        <v>9</v>
      </c>
      <c r="D35" s="11">
        <v>100</v>
      </c>
      <c r="E35" s="11">
        <v>4</v>
      </c>
      <c r="H35" s="27">
        <v>6</v>
      </c>
      <c r="I35" s="28" t="s">
        <v>140</v>
      </c>
      <c r="J35" s="11">
        <v>2</v>
      </c>
    </row>
    <row r="36" spans="1:10">
      <c r="A36" s="11">
        <v>150</v>
      </c>
      <c r="B36" s="11">
        <v>8</v>
      </c>
      <c r="D36" s="11">
        <v>200</v>
      </c>
      <c r="E36" s="11">
        <v>3</v>
      </c>
      <c r="H36" s="27">
        <v>15</v>
      </c>
      <c r="I36" s="28" t="s">
        <v>141</v>
      </c>
      <c r="J36" s="11">
        <v>3</v>
      </c>
    </row>
    <row r="37" spans="1:10">
      <c r="A37" s="11">
        <v>300</v>
      </c>
      <c r="B37" s="11">
        <v>7</v>
      </c>
      <c r="D37" s="11">
        <v>350</v>
      </c>
      <c r="E37" s="11">
        <v>3.5</v>
      </c>
      <c r="H37" s="27">
        <v>20</v>
      </c>
      <c r="I37" s="28" t="s">
        <v>142</v>
      </c>
      <c r="J37" s="11">
        <v>4</v>
      </c>
    </row>
    <row r="39" spans="1:10">
      <c r="A39" s="40" t="s">
        <v>87</v>
      </c>
      <c r="B39" s="40"/>
    </row>
    <row r="40" spans="1:10">
      <c r="A40" s="41">
        <f>SUMIFS($D$24:$D$30,$B$24:$B$30,"&gt;=30",$C$24:$C$30,"&gt;=80")</f>
        <v>920</v>
      </c>
      <c r="B40" s="42"/>
    </row>
  </sheetData>
  <mergeCells count="3">
    <mergeCell ref="A39:B39"/>
    <mergeCell ref="A40:B40"/>
    <mergeCell ref="H33:I3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C15"/>
  <sheetViews>
    <sheetView workbookViewId="0">
      <selection activeCell="A10" sqref="A10"/>
    </sheetView>
  </sheetViews>
  <sheetFormatPr defaultRowHeight="17"/>
  <cols>
    <col min="1" max="1" width="26.6640625" bestFit="1" customWidth="1"/>
    <col min="2" max="2" width="13.5" bestFit="1" customWidth="1"/>
    <col min="3" max="5" width="8.25" bestFit="1" customWidth="1"/>
    <col min="6" max="6" width="9" bestFit="1" customWidth="1"/>
  </cols>
  <sheetData>
    <row r="2" spans="1:3">
      <c r="A2" s="35" t="s">
        <v>147</v>
      </c>
      <c r="B2" t="s" vm="1">
        <v>157</v>
      </c>
    </row>
    <row r="4" spans="1:3">
      <c r="A4" s="35" t="s">
        <v>151</v>
      </c>
      <c r="B4" s="35" t="s">
        <v>152</v>
      </c>
    </row>
    <row r="5" spans="1:3">
      <c r="A5" t="s">
        <v>148</v>
      </c>
      <c r="C5" s="36"/>
    </row>
    <row r="6" spans="1:3">
      <c r="B6" t="s">
        <v>155</v>
      </c>
      <c r="C6" s="36">
        <v>53</v>
      </c>
    </row>
    <row r="7" spans="1:3">
      <c r="B7" t="s">
        <v>153</v>
      </c>
      <c r="C7" s="36">
        <v>19557</v>
      </c>
    </row>
    <row r="8" spans="1:3">
      <c r="A8" t="s">
        <v>149</v>
      </c>
      <c r="C8" s="36"/>
    </row>
    <row r="9" spans="1:3">
      <c r="B9" t="s">
        <v>155</v>
      </c>
      <c r="C9" s="36">
        <v>79</v>
      </c>
    </row>
    <row r="10" spans="1:3">
      <c r="B10" t="s">
        <v>153</v>
      </c>
      <c r="C10" s="36">
        <v>29151</v>
      </c>
    </row>
    <row r="11" spans="1:3">
      <c r="A11" t="s">
        <v>150</v>
      </c>
      <c r="C11" s="36"/>
    </row>
    <row r="12" spans="1:3">
      <c r="B12" t="s">
        <v>155</v>
      </c>
      <c r="C12" s="36">
        <v>63.333333333333336</v>
      </c>
    </row>
    <row r="13" spans="1:3">
      <c r="B13" t="s">
        <v>153</v>
      </c>
      <c r="C13" s="36">
        <v>23370</v>
      </c>
    </row>
    <row r="14" spans="1:3">
      <c r="A14" t="s">
        <v>156</v>
      </c>
      <c r="C14" s="36">
        <v>61.142857142857146</v>
      </c>
    </row>
    <row r="15" spans="1:3">
      <c r="A15" t="s">
        <v>154</v>
      </c>
      <c r="C15" s="36">
        <v>22561.714285714286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1:E19"/>
  <sheetViews>
    <sheetView workbookViewId="0">
      <selection activeCell="C3" sqref="C3:C12"/>
    </sheetView>
  </sheetViews>
  <sheetFormatPr defaultRowHeight="17"/>
  <cols>
    <col min="1" max="1" width="9" bestFit="1" customWidth="1"/>
    <col min="2" max="2" width="11" bestFit="1" customWidth="1"/>
    <col min="3" max="3" width="11.5" customWidth="1"/>
    <col min="4" max="4" width="10.58203125" customWidth="1"/>
    <col min="5" max="5" width="12.58203125" customWidth="1"/>
  </cols>
  <sheetData>
    <row r="1" spans="1:5" ht="20.5">
      <c r="A1" s="1" t="s">
        <v>7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8</v>
      </c>
      <c r="D2" s="3" t="s">
        <v>3</v>
      </c>
      <c r="E2" s="4" t="s">
        <v>4</v>
      </c>
    </row>
    <row r="3" spans="1:5">
      <c r="A3" s="5">
        <v>1</v>
      </c>
      <c r="B3" s="5">
        <v>1</v>
      </c>
      <c r="C3" s="6">
        <v>45004</v>
      </c>
      <c r="D3" s="7" t="s">
        <v>9</v>
      </c>
      <c r="E3" s="8">
        <v>8000000</v>
      </c>
    </row>
    <row r="4" spans="1:5">
      <c r="A4" s="5">
        <v>1</v>
      </c>
      <c r="B4" s="5">
        <v>2</v>
      </c>
      <c r="C4" s="6">
        <v>45021</v>
      </c>
      <c r="D4" s="7" t="s">
        <v>5</v>
      </c>
      <c r="E4" s="8">
        <v>4000000</v>
      </c>
    </row>
    <row r="5" spans="1:5">
      <c r="A5" s="5">
        <v>2</v>
      </c>
      <c r="B5" s="5">
        <v>1</v>
      </c>
      <c r="C5" s="6">
        <v>44994</v>
      </c>
      <c r="D5" s="7" t="s">
        <v>5</v>
      </c>
      <c r="E5" s="8">
        <v>5681818</v>
      </c>
    </row>
    <row r="6" spans="1:5">
      <c r="A6" s="5">
        <v>2</v>
      </c>
      <c r="B6" s="5">
        <v>2</v>
      </c>
      <c r="C6" s="6">
        <v>45036</v>
      </c>
      <c r="D6" s="7" t="s">
        <v>5</v>
      </c>
      <c r="E6" s="8">
        <v>1600000</v>
      </c>
    </row>
    <row r="7" spans="1:5">
      <c r="A7" s="9">
        <v>5</v>
      </c>
      <c r="B7" s="9">
        <v>2</v>
      </c>
      <c r="C7" s="10">
        <v>45041</v>
      </c>
      <c r="D7" s="7" t="s">
        <v>6</v>
      </c>
      <c r="E7" s="8">
        <v>5184000</v>
      </c>
    </row>
    <row r="8" spans="1:5">
      <c r="A8" s="9">
        <v>6</v>
      </c>
      <c r="B8" s="9">
        <v>2</v>
      </c>
      <c r="C8" s="10">
        <v>45004</v>
      </c>
      <c r="D8" s="7" t="s">
        <v>6</v>
      </c>
      <c r="E8" s="8">
        <v>636364</v>
      </c>
    </row>
    <row r="9" spans="1:5">
      <c r="A9" s="9">
        <v>6</v>
      </c>
      <c r="B9" s="9">
        <v>3</v>
      </c>
      <c r="C9" s="10">
        <v>45007</v>
      </c>
      <c r="D9" s="7" t="s">
        <v>6</v>
      </c>
      <c r="E9" s="8">
        <v>3409091</v>
      </c>
    </row>
    <row r="10" spans="1:5">
      <c r="A10" s="9">
        <v>6</v>
      </c>
      <c r="B10" s="9">
        <v>1</v>
      </c>
      <c r="C10" s="10">
        <v>44992</v>
      </c>
      <c r="D10" s="7" t="s">
        <v>5</v>
      </c>
      <c r="E10" s="8">
        <v>568182</v>
      </c>
    </row>
    <row r="11" spans="1:5">
      <c r="A11" s="9">
        <v>7</v>
      </c>
      <c r="B11" s="9">
        <v>1</v>
      </c>
      <c r="C11" s="10">
        <v>45031</v>
      </c>
      <c r="D11" s="7" t="s">
        <v>6</v>
      </c>
      <c r="E11" s="8">
        <v>568182</v>
      </c>
    </row>
    <row r="12" spans="1:5">
      <c r="A12" s="9">
        <v>8</v>
      </c>
      <c r="B12" s="9">
        <v>1</v>
      </c>
      <c r="C12" s="10">
        <v>45026</v>
      </c>
      <c r="D12" s="9" t="s">
        <v>6</v>
      </c>
      <c r="E12" s="8">
        <v>559091</v>
      </c>
    </row>
    <row r="14" spans="1:5">
      <c r="A14" s="1"/>
      <c r="B14" s="1"/>
      <c r="C14" s="1"/>
      <c r="D14" s="1"/>
      <c r="E14" s="1"/>
    </row>
    <row r="15" spans="1:5">
      <c r="A15" s="3" t="s">
        <v>2</v>
      </c>
      <c r="B15" s="3" t="s">
        <v>10</v>
      </c>
      <c r="C15" s="1"/>
      <c r="D15" s="1"/>
      <c r="E15" s="1"/>
    </row>
    <row r="16" spans="1:5">
      <c r="A16" s="5">
        <v>1</v>
      </c>
      <c r="B16" s="37">
        <v>3075454.6</v>
      </c>
      <c r="C16" s="1"/>
      <c r="D16" s="1"/>
      <c r="E16" s="1"/>
    </row>
    <row r="17" spans="1:5">
      <c r="A17" s="5">
        <v>2</v>
      </c>
      <c r="B17" s="37">
        <v>2855091</v>
      </c>
      <c r="C17" s="1"/>
      <c r="D17" s="1"/>
      <c r="E17" s="1"/>
    </row>
    <row r="18" spans="1:5">
      <c r="A18" s="9">
        <v>3</v>
      </c>
      <c r="B18" s="37">
        <v>3409091</v>
      </c>
      <c r="C18" s="1"/>
      <c r="D18" s="1"/>
      <c r="E18" s="1"/>
    </row>
    <row r="19" spans="1:5">
      <c r="B19" s="1"/>
      <c r="C19" s="1"/>
      <c r="D19" s="1"/>
      <c r="E19" s="1"/>
    </row>
  </sheetData>
  <dataConsolidate function="average" topLabels="1">
    <dataRefs count="1">
      <dataRef ref="B2:E12" sheet="분석작업-2"/>
    </dataRefs>
  </dataConsolidate>
  <phoneticPr fontId="1" type="noConversion"/>
  <dataValidations count="1">
    <dataValidation type="custom" allowBlank="1" showInputMessage="1" showErrorMessage="1" sqref="C3:C12" xr:uid="{89D46EA7-2630-47DC-9AE5-700D281E1B65}">
      <formula1>OR(MONTH(C3)=3,MONTH(C3)=4)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F15"/>
  <sheetViews>
    <sheetView topLeftCell="A16" zoomScaleNormal="100" workbookViewId="0">
      <selection activeCell="M26" sqref="M26"/>
    </sheetView>
  </sheetViews>
  <sheetFormatPr defaultRowHeight="17"/>
  <cols>
    <col min="1" max="1" width="4.25" customWidth="1"/>
    <col min="5" max="5" width="9.75" customWidth="1"/>
    <col min="6" max="6" width="13.58203125" customWidth="1"/>
  </cols>
  <sheetData>
    <row r="1" spans="2:6">
      <c r="D1" s="19" t="s">
        <v>88</v>
      </c>
    </row>
    <row r="2" spans="2:6">
      <c r="B2" s="14" t="s">
        <v>89</v>
      </c>
      <c r="C2" s="14" t="s">
        <v>12</v>
      </c>
      <c r="D2" s="14" t="s">
        <v>90</v>
      </c>
      <c r="E2" s="14" t="s">
        <v>91</v>
      </c>
      <c r="F2" s="14" t="s">
        <v>92</v>
      </c>
    </row>
    <row r="3" spans="2:6">
      <c r="B3" t="s">
        <v>93</v>
      </c>
      <c r="C3" t="s">
        <v>94</v>
      </c>
      <c r="D3" t="s">
        <v>95</v>
      </c>
      <c r="E3">
        <v>35200</v>
      </c>
      <c r="F3">
        <v>35000</v>
      </c>
    </row>
    <row r="4" spans="2:6">
      <c r="B4" t="s">
        <v>96</v>
      </c>
      <c r="C4" t="s">
        <v>94</v>
      </c>
      <c r="D4" t="s">
        <v>95</v>
      </c>
      <c r="E4">
        <v>12500</v>
      </c>
      <c r="F4">
        <v>21000</v>
      </c>
    </row>
    <row r="5" spans="2:6">
      <c r="B5" t="s">
        <v>97</v>
      </c>
      <c r="C5" t="s">
        <v>19</v>
      </c>
      <c r="D5" t="s">
        <v>98</v>
      </c>
      <c r="E5">
        <v>62500</v>
      </c>
      <c r="F5">
        <v>65000</v>
      </c>
    </row>
    <row r="6" spans="2:6">
      <c r="B6" t="s">
        <v>30</v>
      </c>
      <c r="C6" t="s">
        <v>19</v>
      </c>
      <c r="D6" t="s">
        <v>99</v>
      </c>
      <c r="E6">
        <v>62533</v>
      </c>
      <c r="F6">
        <v>61890</v>
      </c>
    </row>
    <row r="7" spans="2:6">
      <c r="B7" t="s">
        <v>100</v>
      </c>
      <c r="C7" t="s">
        <v>94</v>
      </c>
      <c r="D7" t="s">
        <v>101</v>
      </c>
      <c r="E7">
        <v>32560</v>
      </c>
      <c r="F7">
        <v>33000</v>
      </c>
    </row>
    <row r="8" spans="2:6">
      <c r="B8" t="s">
        <v>102</v>
      </c>
      <c r="C8" t="s">
        <v>19</v>
      </c>
      <c r="D8" t="s">
        <v>95</v>
      </c>
      <c r="E8">
        <v>64250</v>
      </c>
      <c r="F8">
        <v>56000</v>
      </c>
    </row>
    <row r="9" spans="2:6">
      <c r="B9" t="s">
        <v>103</v>
      </c>
      <c r="C9" t="s">
        <v>94</v>
      </c>
      <c r="D9" t="s">
        <v>99</v>
      </c>
      <c r="E9">
        <v>45850</v>
      </c>
      <c r="F9">
        <v>43650</v>
      </c>
    </row>
    <row r="10" spans="2:6">
      <c r="B10" t="s">
        <v>104</v>
      </c>
      <c r="C10" t="s">
        <v>94</v>
      </c>
      <c r="D10" t="s">
        <v>98</v>
      </c>
      <c r="E10">
        <v>56800</v>
      </c>
      <c r="F10">
        <v>60000</v>
      </c>
    </row>
    <row r="11" spans="2:6">
      <c r="B11" t="s">
        <v>105</v>
      </c>
      <c r="C11" t="s">
        <v>19</v>
      </c>
      <c r="D11" t="s">
        <v>24</v>
      </c>
      <c r="E11">
        <v>54000</v>
      </c>
      <c r="F11">
        <v>50000</v>
      </c>
    </row>
    <row r="12" spans="2:6">
      <c r="B12" t="s">
        <v>26</v>
      </c>
      <c r="C12" t="s">
        <v>27</v>
      </c>
      <c r="D12" t="s">
        <v>99</v>
      </c>
      <c r="E12">
        <v>45110</v>
      </c>
      <c r="F12">
        <v>45390</v>
      </c>
    </row>
    <row r="13" spans="2:6">
      <c r="B13" t="s">
        <v>106</v>
      </c>
      <c r="C13" t="s">
        <v>19</v>
      </c>
      <c r="D13" t="s">
        <v>101</v>
      </c>
      <c r="E13">
        <v>58000</v>
      </c>
      <c r="F13">
        <v>60000</v>
      </c>
    </row>
    <row r="14" spans="2:6">
      <c r="B14" t="s">
        <v>107</v>
      </c>
      <c r="C14" t="s">
        <v>27</v>
      </c>
      <c r="D14" t="s">
        <v>98</v>
      </c>
      <c r="E14">
        <v>46200</v>
      </c>
      <c r="F14">
        <v>45000</v>
      </c>
    </row>
    <row r="15" spans="2:6">
      <c r="B15" t="s">
        <v>108</v>
      </c>
      <c r="C15" t="s">
        <v>94</v>
      </c>
      <c r="D15" t="s">
        <v>101</v>
      </c>
      <c r="E15">
        <v>32560</v>
      </c>
      <c r="F15">
        <v>32660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E13"/>
  <sheetViews>
    <sheetView tabSelected="1" workbookViewId="0">
      <selection activeCell="E3" sqref="E3:E13"/>
    </sheetView>
  </sheetViews>
  <sheetFormatPr defaultRowHeight="17"/>
  <cols>
    <col min="3" max="3" width="11" bestFit="1" customWidth="1"/>
    <col min="4" max="4" width="10.75" customWidth="1"/>
    <col min="5" max="5" width="12.33203125" bestFit="1" customWidth="1"/>
    <col min="6" max="6" width="3.5" customWidth="1"/>
  </cols>
  <sheetData>
    <row r="1" spans="1:5" ht="20.5">
      <c r="A1" s="1" t="s">
        <v>7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109</v>
      </c>
      <c r="D2" s="3" t="s">
        <v>3</v>
      </c>
      <c r="E2" s="4" t="s">
        <v>4</v>
      </c>
    </row>
    <row r="3" spans="1:5">
      <c r="A3" s="5">
        <v>1</v>
      </c>
      <c r="B3" s="5">
        <v>1</v>
      </c>
      <c r="C3" s="20">
        <v>4</v>
      </c>
      <c r="D3" s="7" t="s">
        <v>9</v>
      </c>
      <c r="E3" s="45">
        <v>8000000</v>
      </c>
    </row>
    <row r="4" spans="1:5">
      <c r="A4" s="5">
        <v>1</v>
      </c>
      <c r="B4" s="5">
        <v>2</v>
      </c>
      <c r="C4" s="20">
        <v>119</v>
      </c>
      <c r="D4" s="7" t="s">
        <v>5</v>
      </c>
      <c r="E4" s="45">
        <v>4000000</v>
      </c>
    </row>
    <row r="5" spans="1:5">
      <c r="A5" s="5">
        <v>2</v>
      </c>
      <c r="B5" s="5">
        <v>1</v>
      </c>
      <c r="C5" s="20">
        <v>119</v>
      </c>
      <c r="D5" s="7" t="s">
        <v>5</v>
      </c>
      <c r="E5" s="45">
        <v>5681818</v>
      </c>
    </row>
    <row r="6" spans="1:5">
      <c r="A6" s="5">
        <v>2</v>
      </c>
      <c r="B6" s="5">
        <v>2</v>
      </c>
      <c r="C6" s="20">
        <v>119</v>
      </c>
      <c r="D6" s="7" t="s">
        <v>5</v>
      </c>
      <c r="E6" s="45">
        <v>1600000</v>
      </c>
    </row>
    <row r="7" spans="1:5">
      <c r="A7" s="9">
        <v>5</v>
      </c>
      <c r="B7" s="9">
        <v>2</v>
      </c>
      <c r="C7" s="21">
        <v>2</v>
      </c>
      <c r="D7" s="7" t="s">
        <v>6</v>
      </c>
      <c r="E7" s="45">
        <v>5184</v>
      </c>
    </row>
    <row r="8" spans="1:5">
      <c r="A8" s="9">
        <v>6</v>
      </c>
      <c r="B8" s="9">
        <v>2</v>
      </c>
      <c r="C8" s="21">
        <v>2</v>
      </c>
      <c r="D8" s="7" t="s">
        <v>6</v>
      </c>
      <c r="E8" s="45">
        <v>0</v>
      </c>
    </row>
    <row r="9" spans="1:5">
      <c r="A9" s="9">
        <v>6</v>
      </c>
      <c r="B9" s="9">
        <v>3</v>
      </c>
      <c r="C9" s="21">
        <v>2</v>
      </c>
      <c r="D9" s="7" t="s">
        <v>6</v>
      </c>
      <c r="E9" s="45">
        <v>3409091</v>
      </c>
    </row>
    <row r="10" spans="1:5">
      <c r="A10" s="9">
        <v>6</v>
      </c>
      <c r="B10" s="9">
        <v>1</v>
      </c>
      <c r="C10" s="21">
        <v>119</v>
      </c>
      <c r="D10" s="7" t="s">
        <v>5</v>
      </c>
      <c r="E10" s="45">
        <v>568182</v>
      </c>
    </row>
    <row r="11" spans="1:5">
      <c r="A11" s="9">
        <v>2</v>
      </c>
      <c r="B11" s="9">
        <v>2</v>
      </c>
      <c r="C11" s="21">
        <v>119</v>
      </c>
      <c r="D11" s="7" t="s">
        <v>5</v>
      </c>
      <c r="E11" s="45">
        <v>2320000</v>
      </c>
    </row>
    <row r="12" spans="1:5">
      <c r="A12" s="9">
        <v>7</v>
      </c>
      <c r="B12" s="9">
        <v>1</v>
      </c>
      <c r="C12" s="21">
        <v>2</v>
      </c>
      <c r="D12" s="7" t="s">
        <v>6</v>
      </c>
      <c r="E12" s="45">
        <v>568182</v>
      </c>
    </row>
    <row r="13" spans="1:5">
      <c r="A13" s="9">
        <v>8</v>
      </c>
      <c r="B13" s="9">
        <v>1</v>
      </c>
      <c r="C13" s="21">
        <v>2</v>
      </c>
      <c r="D13" s="9" t="s">
        <v>6</v>
      </c>
      <c r="E13" s="45">
        <v>559091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천단위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7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B1:G17"/>
  <sheetViews>
    <sheetView workbookViewId="0">
      <selection activeCell="J10" sqref="J10"/>
    </sheetView>
  </sheetViews>
  <sheetFormatPr defaultRowHeight="17"/>
  <cols>
    <col min="1" max="1" width="2" customWidth="1"/>
    <col min="2" max="2" width="9.25" bestFit="1" customWidth="1"/>
    <col min="3" max="3" width="11.25" bestFit="1" customWidth="1"/>
    <col min="4" max="4" width="12.08203125" customWidth="1"/>
    <col min="5" max="5" width="13.58203125" customWidth="1"/>
  </cols>
  <sheetData>
    <row r="1" spans="2:7" ht="26">
      <c r="B1" s="44" t="s">
        <v>110</v>
      </c>
      <c r="C1" s="44"/>
      <c r="D1" s="44"/>
    </row>
    <row r="3" spans="2:7">
      <c r="B3" s="22" t="s">
        <v>111</v>
      </c>
      <c r="C3" s="22" t="s">
        <v>112</v>
      </c>
      <c r="D3" s="22" t="s">
        <v>113</v>
      </c>
      <c r="E3" s="22" t="s">
        <v>45</v>
      </c>
    </row>
    <row r="4" spans="2:7">
      <c r="B4" s="23">
        <v>1</v>
      </c>
      <c r="C4" s="23">
        <v>123</v>
      </c>
      <c r="D4" s="23" t="s">
        <v>114</v>
      </c>
      <c r="E4" s="23" t="s">
        <v>115</v>
      </c>
    </row>
    <row r="5" spans="2:7">
      <c r="B5" s="23">
        <v>2</v>
      </c>
      <c r="C5" s="23">
        <v>507</v>
      </c>
      <c r="D5" s="23" t="s">
        <v>116</v>
      </c>
      <c r="E5" s="23" t="s">
        <v>117</v>
      </c>
    </row>
    <row r="6" spans="2:7">
      <c r="B6" s="18"/>
      <c r="C6" s="18"/>
      <c r="D6" s="18"/>
      <c r="E6" s="18"/>
    </row>
    <row r="7" spans="2:7">
      <c r="B7" s="18"/>
      <c r="C7" s="18"/>
      <c r="D7" s="18"/>
      <c r="E7" s="18"/>
    </row>
    <row r="8" spans="2:7">
      <c r="B8" s="18"/>
      <c r="C8" s="18"/>
      <c r="D8" s="18"/>
      <c r="E8" s="18"/>
    </row>
    <row r="9" spans="2:7">
      <c r="B9" s="18"/>
      <c r="C9" s="18"/>
      <c r="D9" s="18"/>
      <c r="E9" s="18"/>
    </row>
    <row r="10" spans="2:7">
      <c r="B10" s="18"/>
      <c r="C10" s="18"/>
      <c r="D10" s="18"/>
      <c r="E10" s="18"/>
      <c r="G10" s="38"/>
    </row>
    <row r="11" spans="2:7">
      <c r="B11" s="18"/>
      <c r="C11" s="18"/>
      <c r="D11" s="18"/>
      <c r="E11" s="18"/>
      <c r="G11" s="38"/>
    </row>
    <row r="12" spans="2:7">
      <c r="B12" s="18"/>
      <c r="C12" s="18"/>
      <c r="D12" s="18"/>
      <c r="E12" s="18"/>
    </row>
    <row r="13" spans="2:7">
      <c r="B13" s="18"/>
      <c r="C13" s="18"/>
      <c r="D13" s="18"/>
      <c r="E13" s="18"/>
    </row>
    <row r="14" spans="2:7">
      <c r="B14" s="18"/>
      <c r="C14" s="18"/>
      <c r="D14" s="18"/>
      <c r="E14" s="18"/>
    </row>
    <row r="15" spans="2:7">
      <c r="B15" s="18"/>
      <c r="C15" s="18"/>
      <c r="D15" s="18"/>
      <c r="E15" s="18"/>
    </row>
    <row r="16" spans="2:7">
      <c r="B16" s="18"/>
      <c r="C16" s="18"/>
      <c r="D16" s="18"/>
      <c r="E16" s="18"/>
    </row>
    <row r="17" spans="2:5">
      <c r="B17" s="18"/>
      <c r="C17" s="18"/>
      <c r="D17" s="18"/>
      <c r="E17" s="18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자료입력">
          <controlPr defaultSize="0" autoLine="0" r:id="rId4">
            <anchor moveWithCells="1">
              <from>
                <xdr:col>5</xdr:col>
                <xdr:colOff>279400</xdr:colOff>
                <xdr:row>2</xdr:row>
                <xdr:rowOff>19050</xdr:rowOff>
              </from>
              <to>
                <xdr:col>6</xdr:col>
                <xdr:colOff>527050</xdr:colOff>
                <xdr:row>3</xdr:row>
                <xdr:rowOff>133350</xdr:rowOff>
              </to>
            </anchor>
          </controlPr>
        </control>
      </mc:Choice>
      <mc:Fallback>
        <control shapeId="2049" r:id="rId3" name="cmd자료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성욱 박</cp:lastModifiedBy>
  <dcterms:created xsi:type="dcterms:W3CDTF">2023-05-11T11:47:16Z</dcterms:created>
  <dcterms:modified xsi:type="dcterms:W3CDTF">2024-09-18T12:41:35Z</dcterms:modified>
</cp:coreProperties>
</file>