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컴1 실기\길벗컴활1급\01 엑셀\기본모의고사 공부용\"/>
    </mc:Choice>
  </mc:AlternateContent>
  <xr:revisionPtr revIDLastSave="0" documentId="13_ncr:1_{F846E719-5377-4A3B-9D36-A3C76908466B}" xr6:coauthVersionLast="47" xr6:coauthVersionMax="47" xr10:uidLastSave="{00000000-0000-0000-0000-000000000000}"/>
  <bookViews>
    <workbookView xWindow="-108" yWindow="-108" windowWidth="23256" windowHeight="12456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4" i="2" l="1"/>
  <c r="A40" i="2"/>
  <c r="D25" i="2"/>
  <c r="D26" i="2"/>
  <c r="D27" i="2"/>
  <c r="D28" i="2"/>
  <c r="D29" i="2"/>
  <c r="D30" i="2"/>
  <c r="D24" i="2"/>
  <c r="I10" i="2" a="1"/>
  <c r="I10" i="2"/>
  <c r="J10" i="2" a="1"/>
  <c r="J10" i="2"/>
  <c r="K10" i="2" a="1"/>
  <c r="K10" i="2"/>
  <c r="I11" i="2" a="1"/>
  <c r="I11" i="2"/>
  <c r="J11" i="2" a="1"/>
  <c r="J11" i="2"/>
  <c r="K11" i="2" a="1"/>
  <c r="K11" i="2"/>
  <c r="J9" i="2" a="1"/>
  <c r="J9" i="2"/>
  <c r="K9" i="2" a="1"/>
  <c r="K9" i="2"/>
  <c r="I9" i="2" a="1"/>
  <c r="I9" i="2"/>
  <c r="I4" i="2" a="1"/>
  <c r="I4" i="2"/>
  <c r="I5" i="2" a="1"/>
  <c r="I5" i="2"/>
  <c r="I3" i="2" a="1"/>
  <c r="I3" i="2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H11" i="8" l="1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68E4569-411D-48E3-92FB-C5865F06FA6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953E967-01DA-447E-BB06-1524A2644904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E:\컴1 실기\길벗컴활1급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제품현황].[제품명].&amp;[벨크로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<sst xmlns="http://schemas.openxmlformats.org/spreadsheetml/2006/main" count="316" uniqueCount="158">
  <si>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</si>
  <si>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</si>
  <si>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</si>
  <si>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</si>
  <si>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</si>
  <si>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</si>
  <si>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</si>
  <si>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</si>
  <si>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</si>
  <si>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</si>
  <si>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</si>
  <si>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</si>
  <si>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</si>
  <si>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</si>
  <si>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</si>
  <si>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</si>
  <si>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</si>
  <si>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</si>
  <si>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</si>
  <si>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</si>
  <si>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</si>
  <si>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</si>
  <si>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</si>
  <si>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</si>
  <si>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</si>
  <si>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</si>
  <si>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</si>
  <si>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</si>
  <si>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</si>
  <si>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</si>
  <si>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</si>
  <si>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</si>
  <si>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</si>
  <si>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</si>
  <si>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</si>
  <si>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</si>
  <si>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</si>
  <si>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</si>
  <si>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</si>
  <si>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</si>
  <si>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</si>
  <si>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</si>
  <si>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</si>
  <si>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</si>
  <si>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</si>
  <si>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</si>
  <si>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</si>
  <si>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</si>
  <si>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</si>
  <si>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</si>
  <si>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</si>
  <si>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</si>
  <si>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</si>
  <si>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</si>
  <si>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</si>
  <si>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</si>
  <si>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</si>
  <si>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</si>
  <si>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</si>
  <si>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</si>
  <si>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</si>
  <si>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</si>
  <si>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</si>
  <si>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</si>
  <si>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</si>
  <si>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</si>
  <si>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</si>
  <si>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</si>
  <si>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</si>
  <si>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</si>
  <si>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</si>
  <si>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</si>
  <si>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</si>
  <si>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</si>
  <si>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</si>
  <si>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</si>
  <si>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</si>
  <si>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</si>
  <si>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</si>
  <si>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</si>
  <si>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</si>
  <si>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</si>
  <si>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</si>
  <si>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</si>
  <si>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</si>
  <si>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</si>
  <si>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</si>
  <si>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</si>
  <si>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</si>
  <si>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</si>
  <si>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</si>
  <si>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</si>
  <si>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</si>
  <si>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</si>
  <si>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</si>
  <si>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</si>
  <si>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</si>
  <si>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</si>
  <si>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</si>
  <si>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</si>
  <si>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</si>
  <si>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</si>
  <si>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</si>
  <si>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</si>
  <si>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</si>
  <si>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</si>
  <si>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</si>
  <si>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</si>
  <si>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</si>
  <si>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</si>
  <si>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</si>
  <si>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</si>
  <si>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</si>
  <si>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</si>
  <si>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</si>
  <si>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</si>
  <si>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</si>
  <si>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</si>
  <si>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</si>
  <si>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</si>
  <si>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</si>
  <si>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</si>
  <si>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</si>
  <si>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</si>
  <si>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</si>
  <si>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</si>
  <si>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</si>
  <si>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</si>
  <si>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</si>
  <si>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</si>
  <si>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</si>
  <si>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</si>
  <si>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</si>
  <si>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</si>
  <si>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</si>
  <si>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</si>
  <si>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</si>
  <si>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</si>
  <si>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</si>
  <si>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</si>
  <si>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</si>
  <si>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</si>
  <si>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</si>
  <si>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</si>
  <si>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제품명</t>
  </si>
  <si>
    <t>2021</t>
  </si>
  <si>
    <t>2022</t>
  </si>
  <si>
    <t>2023</t>
  </si>
  <si>
    <t>날짜(연도)</t>
  </si>
  <si>
    <t>평균: 수량</t>
  </si>
  <si>
    <t>평균: 공급가액</t>
  </si>
  <si>
    <t>값</t>
  </si>
  <si>
    <t>전체 평균: 수량</t>
  </si>
  <si>
    <t>전체 평균: 공급가액</t>
  </si>
  <si>
    <t>벨크로</t>
  </si>
  <si>
    <t>하역사</t>
    <phoneticPr fontId="1" type="noConversion"/>
  </si>
  <si>
    <t>화물명</t>
    <phoneticPr fontId="1" type="noConversion"/>
  </si>
  <si>
    <t>톤수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</si>
</sst>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_(* #,##0_);_(* \(#,##0\);_(* &quot;-&quot;_);_(@_)"/>
    <numFmt numFmtId="177" formatCode="mm&quot;월&quot;\ dd&quot;일&quot;"/>
    <numFmt numFmtId="178" formatCode="#,##0_);[Red]\(#,##0\)"/>
    <numFmt numFmtId="179" formatCode="m&quot;월&quot;\ d&quot;일&quot;"/>
    <numFmt numFmtId="180" formatCode="[$-412]AM/PM\ h:mm;@"/>
    <numFmt numFmtId="181" formatCode="0.0_ 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176" fontId="3" fillId="0" borderId="0" applyFont="0" applyFill="0" applyBorder="0" applyAlignment="0" applyProtection="0"/>
  </cellStyleXfs>
  <cellXfs count="47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176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7" fontId="7" fillId="0" borderId="1" xfId="4" applyNumberFormat="1" applyFont="1" applyFill="1" applyBorder="1" applyAlignment="1">
      <alignment horizontal="center" vertical="center" wrapText="1"/>
    </xf>
    <xf numFmtId="178" fontId="7" fillId="0" borderId="1" xfId="3" applyNumberFormat="1" applyFont="1" applyBorder="1" applyAlignment="1">
      <alignment horizontal="center" vertical="center" wrapText="1"/>
    </xf>
    <xf numFmtId="176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7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80" fontId="0" fillId="0" borderId="1" xfId="0" applyNumberFormat="1" applyBorder="1" applyAlignment="1">
      <alignment horizontal="center" vertical="center"/>
    </xf>
    <xf numFmtId="176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9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176" fontId="4" fillId="0" borderId="1" xfId="1" applyFont="1" applyBorder="1" applyAlignment="1" applyProtection="1">
      <alignment vertical="center"/>
      <protection locked="0"/>
    </xf>
    <xf numFmtId="176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176" fontId="4" fillId="0" borderId="1" xfId="2" applyNumberFormat="1" applyFont="1" applyBorder="1" applyAlignment="1">
      <alignment vertical="center"/>
    </xf>
    <xf numFmtId="0" fontId="14" fillId="0" borderId="0" xfId="0" applyFont="1">
      <alignment vertical="center"/>
    </xf>
    <xf numFmtId="0" fontId="14" fillId="0" borderId="1" xfId="0" applyFont="1" applyBorder="1">
      <alignment vertical="center"/>
    </xf>
    <xf numFmtId="0" fontId="4" fillId="0" borderId="1" xfId="1" applyNumberFormat="1" applyFont="1" applyBorder="1" applyAlignment="1">
      <alignment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7">
    <dxf>
      <numFmt numFmtId="181" formatCode="0.0_ "/>
    </dxf>
    <dxf>
      <numFmt numFmtId="181" formatCode="0.0_ "/>
    </dxf>
    <dxf>
      <numFmt numFmtId="181" formatCode="0.0_ "/>
    </dxf>
    <dxf>
      <numFmt numFmtId="181" formatCode="0.0_ "/>
    </dxf>
    <dxf>
      <numFmt numFmtId="181" formatCode="0.0_ "/>
    </dxf>
    <dxf>
      <numFmt numFmtId="181" formatCode="0.0_ "/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17480</xdr:colOff>
      <xdr:row>17</xdr:row>
      <xdr:rowOff>13895</xdr:rowOff>
    </xdr:from>
    <xdr:to>
      <xdr:col>7</xdr:col>
      <xdr:colOff>632460</xdr:colOff>
      <xdr:row>31</xdr:row>
      <xdr:rowOff>198120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200" name="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6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201" name="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6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274320</xdr:colOff>
          <xdr:row>2</xdr:row>
          <xdr:rowOff>22860</xdr:rowOff>
        </xdr:from>
        <xdr:to>
          <xdr:col>6</xdr:col>
          <xdr:colOff>510540</xdr:colOff>
          <xdr:row>3</xdr:row>
          <xdr:rowOff>129540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08.614721180558" backgroundQuery="1" createdVersion="8" refreshedVersion="8" minRefreshableVersion="3" recordCount="0" supportSubquery="1" supportAdvancedDrill="1" xr:uid="{E535A9A6-0FD5-44CB-A99A-099C29D22E30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2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2E8256-058C-4EDE-877E-A640A3F17B77}" name="피벗 테이블3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1"/>
    <dataField name="평균: 공급가액" fld="3" subtotal="average" baseField="1" baseItem="1"/>
  </dataFields>
  <formats count="6">
    <format dxfId="5">
      <pivotArea fieldPosition="0">
        <references count="2">
          <reference field="4294967294" count="2">
            <x v="0"/>
            <x v="1"/>
          </reference>
          <reference field="1" count="1" selected="0">
            <x v="0"/>
          </reference>
        </references>
      </pivotArea>
    </format>
    <format dxfId="4">
      <pivotArea fieldPosition="0">
        <references count="1">
          <reference field="1" count="1">
            <x v="1"/>
          </reference>
        </references>
      </pivotArea>
    </format>
    <format dxfId="3">
      <pivotArea fieldPosition="0">
        <references count="2">
          <reference field="4294967294" count="2">
            <x v="0"/>
            <x v="1"/>
          </reference>
          <reference field="1" count="1" selected="0">
            <x v="1"/>
          </reference>
        </references>
      </pivotArea>
    </format>
    <format dxfId="2">
      <pivotArea fieldPosition="0">
        <references count="1">
          <reference field="1" count="1">
            <x v="2"/>
          </reference>
        </references>
      </pivotArea>
    </format>
    <format dxfId="1">
      <pivotArea fieldPosition="0">
        <references count="2">
          <reference field="4294967294" count="2">
            <x v="0"/>
            <x v="1"/>
          </reference>
          <reference field="1" count="1" selected="0">
            <x v="2"/>
          </reference>
        </references>
      </pivotArea>
    </format>
    <format dxfId="0">
      <pivotArea field="1" grandRow="1" outline="0" axis="axisRow" fieldPosition="0">
        <references count="1">
          <reference field="4294967294" count="2" selected="0">
            <x v="0"/>
            <x v="1"/>
          </reference>
        </references>
      </pivotArea>
    </format>
  </format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0"/>
  <sheetViews>
    <sheetView topLeftCell="A13" workbookViewId="0">
      <selection activeCell="G23" sqref="G23"/>
    </sheetView>
  </sheetViews>
  <sheetFormatPr defaultRowHeight="17.399999999999999"/>
  <cols>
    <col min="1" max="1" width="11.59765625" customWidth="1"/>
    <col min="2" max="2" width="12.59765625" customWidth="1"/>
    <col min="3" max="3" width="11.59765625" customWidth="1"/>
    <col min="4" max="4" width="11" customWidth="1"/>
    <col min="7" max="7" width="11.097656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4">
        <v>0.49305555555555558</v>
      </c>
      <c r="D3" s="11" t="s">
        <v>47</v>
      </c>
      <c r="E3" s="11" t="s">
        <v>52</v>
      </c>
      <c r="F3" s="16">
        <v>1000</v>
      </c>
      <c r="G3" s="26"/>
    </row>
    <row r="4" spans="1:7">
      <c r="A4" s="11" t="s">
        <v>129</v>
      </c>
      <c r="B4" s="15">
        <v>44854</v>
      </c>
      <c r="C4" s="24">
        <v>0.55902777777777779</v>
      </c>
      <c r="D4" s="11" t="s">
        <v>50</v>
      </c>
      <c r="E4" s="11" t="s">
        <v>48</v>
      </c>
      <c r="F4" s="16">
        <v>2388</v>
      </c>
      <c r="G4" s="26"/>
    </row>
    <row r="5" spans="1:7">
      <c r="A5" s="11" t="s">
        <v>120</v>
      </c>
      <c r="B5" s="15">
        <v>44673</v>
      </c>
      <c r="C5" s="24">
        <v>7.6388888888888886E-3</v>
      </c>
      <c r="D5" s="11" t="s">
        <v>47</v>
      </c>
      <c r="E5" s="11" t="s">
        <v>48</v>
      </c>
      <c r="F5" s="16">
        <v>1500</v>
      </c>
      <c r="G5" s="26"/>
    </row>
    <row r="6" spans="1:7">
      <c r="A6" s="11" t="s">
        <v>130</v>
      </c>
      <c r="B6" s="15">
        <v>44961</v>
      </c>
      <c r="C6" s="24">
        <v>0.85069444444444453</v>
      </c>
      <c r="D6" s="11" t="s">
        <v>47</v>
      </c>
      <c r="E6" s="11" t="s">
        <v>138</v>
      </c>
      <c r="F6" s="25">
        <v>1000</v>
      </c>
      <c r="G6" s="26"/>
    </row>
    <row r="7" spans="1:7">
      <c r="A7" s="11" t="s">
        <v>133</v>
      </c>
      <c r="B7" s="15">
        <v>44693</v>
      </c>
      <c r="C7" s="24">
        <v>0.35069444444444442</v>
      </c>
      <c r="D7" s="11" t="s">
        <v>50</v>
      </c>
      <c r="E7" s="11" t="s">
        <v>48</v>
      </c>
      <c r="F7" s="16">
        <v>700</v>
      </c>
      <c r="G7" s="26"/>
    </row>
    <row r="8" spans="1:7">
      <c r="A8" s="11" t="s">
        <v>121</v>
      </c>
      <c r="B8" s="15">
        <v>44799</v>
      </c>
      <c r="C8" s="24">
        <v>0.43055555555555558</v>
      </c>
      <c r="D8" s="11" t="s">
        <v>50</v>
      </c>
      <c r="E8" s="11" t="s">
        <v>48</v>
      </c>
      <c r="F8" s="16">
        <v>500</v>
      </c>
      <c r="G8" s="26"/>
    </row>
    <row r="9" spans="1:7">
      <c r="A9" s="11" t="s">
        <v>122</v>
      </c>
      <c r="B9" s="15">
        <v>44878</v>
      </c>
      <c r="C9" s="24">
        <v>0.43055555555555558</v>
      </c>
      <c r="D9" s="11" t="s">
        <v>49</v>
      </c>
      <c r="E9" s="11" t="s">
        <v>48</v>
      </c>
      <c r="F9" s="16">
        <v>500</v>
      </c>
      <c r="G9" s="26"/>
    </row>
    <row r="10" spans="1:7">
      <c r="A10" s="11" t="s">
        <v>123</v>
      </c>
      <c r="B10" s="15">
        <v>44957</v>
      </c>
      <c r="C10" s="24">
        <v>0.47569444444444442</v>
      </c>
      <c r="D10" s="11" t="s">
        <v>50</v>
      </c>
      <c r="E10" s="11" t="s">
        <v>137</v>
      </c>
      <c r="F10" s="16">
        <v>500</v>
      </c>
      <c r="G10" s="26"/>
    </row>
    <row r="11" spans="1:7">
      <c r="A11" s="11" t="s">
        <v>131</v>
      </c>
      <c r="B11" s="15">
        <v>44984</v>
      </c>
      <c r="C11" s="24">
        <v>0.88194444444444453</v>
      </c>
      <c r="D11" s="11" t="s">
        <v>47</v>
      </c>
      <c r="E11" s="11" t="s">
        <v>51</v>
      </c>
      <c r="F11" s="16">
        <v>700</v>
      </c>
      <c r="G11" s="26"/>
    </row>
    <row r="12" spans="1:7">
      <c r="A12" s="11" t="s">
        <v>119</v>
      </c>
      <c r="B12" s="15">
        <v>45187</v>
      </c>
      <c r="C12" s="24">
        <v>0.92013888888888884</v>
      </c>
      <c r="D12" s="11" t="s">
        <v>47</v>
      </c>
      <c r="E12" s="11" t="s">
        <v>52</v>
      </c>
      <c r="F12" s="25">
        <v>4000</v>
      </c>
      <c r="G12" s="26"/>
    </row>
    <row r="13" spans="1:7">
      <c r="A13" s="11" t="s">
        <v>132</v>
      </c>
      <c r="B13" s="15">
        <v>44849</v>
      </c>
      <c r="C13" s="24">
        <v>0.15625</v>
      </c>
      <c r="D13" s="11" t="s">
        <v>49</v>
      </c>
      <c r="E13" s="11" t="s">
        <v>52</v>
      </c>
      <c r="F13" s="16">
        <v>1000</v>
      </c>
      <c r="G13" s="26"/>
    </row>
    <row r="14" spans="1:7">
      <c r="A14" s="11" t="s">
        <v>125</v>
      </c>
      <c r="B14" s="15">
        <v>44741</v>
      </c>
      <c r="C14" s="24">
        <v>0.5</v>
      </c>
      <c r="D14" s="11" t="s">
        <v>49</v>
      </c>
      <c r="E14" s="11" t="s">
        <v>48</v>
      </c>
      <c r="F14" s="16">
        <v>2388</v>
      </c>
      <c r="G14" s="26"/>
    </row>
    <row r="15" spans="1:7">
      <c r="A15" s="11" t="s">
        <v>126</v>
      </c>
      <c r="B15" s="15">
        <v>44839</v>
      </c>
      <c r="C15" s="24">
        <v>0.625</v>
      </c>
      <c r="D15" s="11" t="s">
        <v>47</v>
      </c>
      <c r="E15" s="11" t="s">
        <v>48</v>
      </c>
      <c r="F15" s="16">
        <v>700</v>
      </c>
      <c r="G15" s="26"/>
    </row>
    <row r="16" spans="1:7">
      <c r="A16" s="11" t="s">
        <v>127</v>
      </c>
      <c r="B16" s="15">
        <v>44837</v>
      </c>
      <c r="C16" s="24">
        <v>0.70833333333333337</v>
      </c>
      <c r="D16" s="11" t="s">
        <v>50</v>
      </c>
      <c r="E16" s="11" t="s">
        <v>48</v>
      </c>
      <c r="F16" s="16">
        <v>700</v>
      </c>
      <c r="G16" s="26"/>
    </row>
    <row r="17" spans="1:7">
      <c r="A17" s="11" t="s">
        <v>135</v>
      </c>
      <c r="B17" s="15">
        <v>44832</v>
      </c>
      <c r="C17" s="24">
        <v>0.39583333333333331</v>
      </c>
      <c r="D17" s="11" t="s">
        <v>49</v>
      </c>
      <c r="E17" s="11" t="s">
        <v>52</v>
      </c>
      <c r="F17" s="16">
        <v>1500</v>
      </c>
      <c r="G17" s="26"/>
    </row>
    <row r="18" spans="1:7">
      <c r="A18" s="11" t="s">
        <v>136</v>
      </c>
      <c r="B18" s="15">
        <v>44968</v>
      </c>
      <c r="C18" s="24">
        <v>0.39583333333333331</v>
      </c>
      <c r="D18" s="11" t="s">
        <v>49</v>
      </c>
      <c r="E18" s="11" t="s">
        <v>52</v>
      </c>
      <c r="F18" s="16">
        <v>500</v>
      </c>
      <c r="G18" s="26"/>
    </row>
    <row r="19" spans="1:7">
      <c r="A19" s="11" t="s">
        <v>128</v>
      </c>
      <c r="B19" s="15">
        <v>44686</v>
      </c>
      <c r="C19" s="24">
        <v>0.75</v>
      </c>
      <c r="D19" s="11" t="s">
        <v>49</v>
      </c>
      <c r="E19" s="11" t="s">
        <v>48</v>
      </c>
      <c r="F19" s="16">
        <v>700</v>
      </c>
      <c r="G19" s="26"/>
    </row>
    <row r="20" spans="1:7">
      <c r="A20" s="11" t="s">
        <v>134</v>
      </c>
      <c r="B20" s="15">
        <v>44873</v>
      </c>
      <c r="C20" s="24">
        <v>0.36458333333333331</v>
      </c>
      <c r="D20" s="11" t="s">
        <v>47</v>
      </c>
      <c r="E20" s="11" t="s">
        <v>48</v>
      </c>
      <c r="F20" s="16">
        <v>500</v>
      </c>
      <c r="G20" s="26"/>
    </row>
    <row r="22" spans="1:7">
      <c r="A22" s="14" t="s">
        <v>143</v>
      </c>
    </row>
    <row r="23" spans="1:7">
      <c r="A23" t="b">
        <f>AND(MOD(MID($A3,2,1),2)=0,OR(RIGHT($A3,1)="A",RIGHT($A3,1)="B"))</f>
        <v>0</v>
      </c>
    </row>
    <row r="25" spans="1:7">
      <c r="A25" t="s">
        <v>155</v>
      </c>
      <c r="B25" t="s">
        <v>156</v>
      </c>
      <c r="C25" t="s">
        <v>157</v>
      </c>
    </row>
    <row r="26" spans="1:7">
      <c r="A26" s="11" t="s">
        <v>47</v>
      </c>
      <c r="B26" s="11" t="s">
        <v>48</v>
      </c>
      <c r="C26" s="16">
        <v>1500</v>
      </c>
    </row>
    <row r="27" spans="1:7">
      <c r="A27" s="11" t="s">
        <v>47</v>
      </c>
      <c r="B27" s="11" t="s">
        <v>138</v>
      </c>
      <c r="C27" s="25">
        <v>1000</v>
      </c>
    </row>
    <row r="28" spans="1:7">
      <c r="A28" s="11" t="s">
        <v>50</v>
      </c>
      <c r="B28" s="11" t="s">
        <v>48</v>
      </c>
      <c r="C28" s="16">
        <v>500</v>
      </c>
    </row>
    <row r="29" spans="1:7">
      <c r="A29" s="11" t="s">
        <v>47</v>
      </c>
      <c r="B29" s="11" t="s">
        <v>52</v>
      </c>
      <c r="C29" s="25">
        <v>4000</v>
      </c>
    </row>
    <row r="30" spans="1:7">
      <c r="A30" s="11" t="s">
        <v>49</v>
      </c>
      <c r="B30" s="11" t="s">
        <v>48</v>
      </c>
      <c r="C30" s="16">
        <v>2388</v>
      </c>
    </row>
  </sheetData>
  <phoneticPr fontId="1" type="noConversion"/>
  <conditionalFormatting sqref="A3:F20">
    <cfRule type="expression" dxfId="6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E6" sqref="E6"/>
    </sheetView>
  </sheetViews>
  <sheetFormatPr defaultRowHeight="17.399999999999999"/>
  <cols>
    <col min="1" max="1" width="8.796875" style="29"/>
    <col min="2" max="2" width="11" style="29" bestFit="1" customWidth="1"/>
    <col min="3" max="6" width="8.796875" style="29"/>
    <col min="7" max="7" width="8.59765625" style="29" customWidth="1"/>
    <col min="8" max="8" width="10.59765625" style="29" customWidth="1"/>
    <col min="9" max="16384" width="8.796875" style="29"/>
  </cols>
  <sheetData>
    <row r="1" spans="1:8" ht="21">
      <c r="A1" s="41" t="s">
        <v>33</v>
      </c>
      <c r="B1" s="41"/>
      <c r="C1" s="41"/>
      <c r="D1" s="41"/>
      <c r="E1" s="41"/>
      <c r="F1" s="41"/>
      <c r="G1" s="41"/>
      <c r="H1" s="41"/>
    </row>
    <row r="2" spans="1:8">
      <c r="A2" s="30"/>
      <c r="B2" s="30"/>
      <c r="C2" s="30"/>
      <c r="D2" s="30"/>
      <c r="E2" s="30"/>
      <c r="F2" s="30"/>
      <c r="G2" s="31"/>
      <c r="H2" s="30" t="s">
        <v>34</v>
      </c>
    </row>
    <row r="3" spans="1:8">
      <c r="A3" s="32" t="s">
        <v>11</v>
      </c>
      <c r="B3" s="32" t="s">
        <v>35</v>
      </c>
      <c r="C3" s="32" t="s">
        <v>36</v>
      </c>
      <c r="D3" s="32" t="s">
        <v>13</v>
      </c>
      <c r="E3" s="32" t="s">
        <v>14</v>
      </c>
      <c r="F3" s="32" t="s">
        <v>15</v>
      </c>
      <c r="G3" s="32" t="s">
        <v>16</v>
      </c>
      <c r="H3" s="32" t="s">
        <v>17</v>
      </c>
    </row>
    <row r="4" spans="1:8">
      <c r="A4" s="32" t="s">
        <v>37</v>
      </c>
      <c r="B4" s="32" t="s">
        <v>18</v>
      </c>
      <c r="C4" s="32" t="s">
        <v>19</v>
      </c>
      <c r="D4" s="32">
        <v>25</v>
      </c>
      <c r="E4" s="33">
        <v>2800</v>
      </c>
      <c r="F4" s="34">
        <f t="shared" ref="F4:F13" si="0">E4*400%</f>
        <v>11200</v>
      </c>
      <c r="G4" s="34">
        <f t="shared" ref="G4:G13" si="1">IF(D4&gt;=30, E4*100%, IF(D4&gt;=20, E4*50%, E4*20%))</f>
        <v>1400</v>
      </c>
      <c r="H4" s="34">
        <f t="shared" ref="H4:H13" si="2">D4*E4+F4+G4</f>
        <v>82600</v>
      </c>
    </row>
    <row r="5" spans="1:8">
      <c r="A5" s="32" t="s">
        <v>20</v>
      </c>
      <c r="B5" s="32" t="s">
        <v>18</v>
      </c>
      <c r="C5" s="32" t="s">
        <v>21</v>
      </c>
      <c r="D5" s="32">
        <v>12</v>
      </c>
      <c r="E5" s="33">
        <v>2000</v>
      </c>
      <c r="F5" s="34">
        <f t="shared" si="0"/>
        <v>8000</v>
      </c>
      <c r="G5" s="34">
        <f t="shared" si="1"/>
        <v>400</v>
      </c>
      <c r="H5" s="34">
        <f t="shared" si="2"/>
        <v>32400</v>
      </c>
    </row>
    <row r="6" spans="1:8">
      <c r="A6" s="32" t="s">
        <v>22</v>
      </c>
      <c r="B6" s="32" t="s">
        <v>23</v>
      </c>
      <c r="C6" s="32" t="s">
        <v>19</v>
      </c>
      <c r="D6" s="32">
        <v>21</v>
      </c>
      <c r="E6" s="33">
        <v>2800</v>
      </c>
      <c r="F6" s="34">
        <f t="shared" si="0"/>
        <v>11200</v>
      </c>
      <c r="G6" s="34">
        <f t="shared" si="1"/>
        <v>1400</v>
      </c>
      <c r="H6" s="34">
        <f t="shared" si="2"/>
        <v>71400</v>
      </c>
    </row>
    <row r="7" spans="1:8">
      <c r="A7" s="32" t="s">
        <v>38</v>
      </c>
      <c r="B7" s="32" t="s">
        <v>24</v>
      </c>
      <c r="C7" s="32" t="s">
        <v>25</v>
      </c>
      <c r="D7" s="32">
        <v>25</v>
      </c>
      <c r="E7" s="33">
        <v>2500</v>
      </c>
      <c r="F7" s="34">
        <f t="shared" si="0"/>
        <v>10000</v>
      </c>
      <c r="G7" s="34">
        <f t="shared" si="1"/>
        <v>1250</v>
      </c>
      <c r="H7" s="34">
        <f t="shared" si="2"/>
        <v>73750</v>
      </c>
    </row>
    <row r="8" spans="1:8">
      <c r="A8" s="32" t="s">
        <v>26</v>
      </c>
      <c r="B8" s="32" t="s">
        <v>24</v>
      </c>
      <c r="C8" s="32" t="s">
        <v>27</v>
      </c>
      <c r="D8" s="32">
        <v>9</v>
      </c>
      <c r="E8" s="33">
        <v>1800</v>
      </c>
      <c r="F8" s="34">
        <f t="shared" si="0"/>
        <v>7200</v>
      </c>
      <c r="G8" s="34">
        <f t="shared" si="1"/>
        <v>360</v>
      </c>
      <c r="H8" s="34">
        <f t="shared" si="2"/>
        <v>23760</v>
      </c>
    </row>
    <row r="9" spans="1:8">
      <c r="A9" s="32" t="s">
        <v>28</v>
      </c>
      <c r="B9" s="32" t="s">
        <v>18</v>
      </c>
      <c r="C9" s="32" t="s">
        <v>21</v>
      </c>
      <c r="D9" s="32">
        <v>18</v>
      </c>
      <c r="E9" s="33">
        <v>2000</v>
      </c>
      <c r="F9" s="34">
        <f t="shared" si="0"/>
        <v>8000</v>
      </c>
      <c r="G9" s="34">
        <f t="shared" si="1"/>
        <v>400</v>
      </c>
      <c r="H9" s="34">
        <f t="shared" si="2"/>
        <v>44400</v>
      </c>
    </row>
    <row r="10" spans="1:8">
      <c r="A10" s="32" t="s">
        <v>29</v>
      </c>
      <c r="B10" s="32" t="s">
        <v>18</v>
      </c>
      <c r="C10" s="32" t="s">
        <v>25</v>
      </c>
      <c r="D10" s="32">
        <v>22</v>
      </c>
      <c r="E10" s="33">
        <v>2500</v>
      </c>
      <c r="F10" s="34">
        <f t="shared" si="0"/>
        <v>10000</v>
      </c>
      <c r="G10" s="34">
        <f t="shared" si="1"/>
        <v>1250</v>
      </c>
      <c r="H10" s="34">
        <f t="shared" si="2"/>
        <v>66250</v>
      </c>
    </row>
    <row r="11" spans="1:8">
      <c r="A11" s="32" t="s">
        <v>30</v>
      </c>
      <c r="B11" s="32" t="s">
        <v>23</v>
      </c>
      <c r="C11" s="32" t="s">
        <v>27</v>
      </c>
      <c r="D11" s="32">
        <v>14</v>
      </c>
      <c r="E11" s="33">
        <v>1800</v>
      </c>
      <c r="F11" s="34">
        <f t="shared" si="0"/>
        <v>7200</v>
      </c>
      <c r="G11" s="34">
        <f t="shared" si="1"/>
        <v>360</v>
      </c>
      <c r="H11" s="34">
        <f t="shared" si="2"/>
        <v>32760</v>
      </c>
    </row>
    <row r="12" spans="1:8">
      <c r="A12" s="32" t="s">
        <v>31</v>
      </c>
      <c r="B12" s="32" t="s">
        <v>18</v>
      </c>
      <c r="C12" s="32" t="s">
        <v>27</v>
      </c>
      <c r="D12" s="32">
        <v>7</v>
      </c>
      <c r="E12" s="33">
        <v>1800</v>
      </c>
      <c r="F12" s="34">
        <f t="shared" si="0"/>
        <v>7200</v>
      </c>
      <c r="G12" s="34">
        <f t="shared" si="1"/>
        <v>360</v>
      </c>
      <c r="H12" s="34">
        <f t="shared" si="2"/>
        <v>20160</v>
      </c>
    </row>
    <row r="13" spans="1:8">
      <c r="A13" s="32" t="s">
        <v>32</v>
      </c>
      <c r="B13" s="32" t="s">
        <v>24</v>
      </c>
      <c r="C13" s="32" t="s">
        <v>27</v>
      </c>
      <c r="D13" s="32">
        <v>7</v>
      </c>
      <c r="E13" s="33">
        <v>1800</v>
      </c>
      <c r="F13" s="34">
        <f t="shared" si="0"/>
        <v>7200</v>
      </c>
      <c r="G13" s="34">
        <f t="shared" si="1"/>
        <v>360</v>
      </c>
      <c r="H13" s="34">
        <f t="shared" si="2"/>
        <v>20160</v>
      </c>
    </row>
    <row r="15" spans="1:8">
      <c r="A15" s="30"/>
      <c r="B15" s="30"/>
      <c r="C15" s="30"/>
      <c r="D15" s="30"/>
      <c r="E15" s="30"/>
      <c r="F15" s="30"/>
      <c r="G15" s="30"/>
      <c r="H15" s="30"/>
    </row>
  </sheetData>
  <sheetProtection sheet="1" objects="1" scenarios="1" formatCells="0"/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opLeftCell="A32" zoomScaleNormal="100" workbookViewId="0">
      <selection activeCell="N31" sqref="N31"/>
    </sheetView>
  </sheetViews>
  <sheetFormatPr defaultRowHeight="17.399999999999999"/>
  <cols>
    <col min="1" max="1" width="18.59765625" customWidth="1"/>
    <col min="2" max="2" width="14.8984375" customWidth="1"/>
    <col min="3" max="3" width="11.59765625" customWidth="1"/>
    <col min="4" max="4" width="11" customWidth="1"/>
    <col min="7" max="7" width="3.09765625" customWidth="1"/>
    <col min="9" max="9" width="19.19921875" bestFit="1" customWidth="1"/>
    <col min="10" max="10" width="11.097656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4">
        <v>7.6388888888888886E-3</v>
      </c>
      <c r="C3" s="11" t="s">
        <v>47</v>
      </c>
      <c r="D3" s="11" t="s">
        <v>48</v>
      </c>
      <c r="E3" s="16">
        <v>1500</v>
      </c>
      <c r="F3" s="11"/>
      <c r="H3" s="17" t="s">
        <v>49</v>
      </c>
      <c r="I3" s="16">
        <f t="array" ref="I3">SMALL(IF(($C$3:$C$20=$H3)*($E$3:$E$20&gt;=700),$E$3:$E$20),2)</f>
        <v>1000</v>
      </c>
    </row>
    <row r="4" spans="1:11">
      <c r="A4" s="15">
        <v>44731</v>
      </c>
      <c r="B4" s="24">
        <v>0.43055555555555558</v>
      </c>
      <c r="C4" s="11" t="s">
        <v>50</v>
      </c>
      <c r="D4" s="11" t="s">
        <v>48</v>
      </c>
      <c r="E4" s="16">
        <v>500</v>
      </c>
      <c r="F4" s="11"/>
      <c r="H4" s="17" t="s">
        <v>50</v>
      </c>
      <c r="I4" s="16">
        <f t="array" ref="I4">SMALL(IF(($C$3:$C$20=$H4)*($E$3:$E$20&gt;=700),$E$3:$E$20),2)</f>
        <v>700</v>
      </c>
    </row>
    <row r="5" spans="1:11">
      <c r="A5" s="15">
        <v>44810</v>
      </c>
      <c r="B5" s="24">
        <v>0.43055555555555558</v>
      </c>
      <c r="C5" s="11" t="s">
        <v>49</v>
      </c>
      <c r="D5" s="11" t="s">
        <v>48</v>
      </c>
      <c r="E5" s="16">
        <v>500</v>
      </c>
      <c r="F5" s="11"/>
      <c r="H5" s="17" t="s">
        <v>47</v>
      </c>
      <c r="I5" s="16">
        <f t="array" ref="I5">SMALL(IF(($C$3:$C$20=$H5)*($E$3:$E$20&gt;=700),$E$3:$E$20),2)</f>
        <v>700</v>
      </c>
    </row>
    <row r="6" spans="1:11">
      <c r="A6" s="15">
        <v>44889</v>
      </c>
      <c r="B6" s="24">
        <v>0.47569444444444442</v>
      </c>
      <c r="C6" s="11" t="s">
        <v>50</v>
      </c>
      <c r="D6" s="11" t="s">
        <v>51</v>
      </c>
      <c r="E6" s="16">
        <v>2500</v>
      </c>
      <c r="F6" s="11"/>
    </row>
    <row r="7" spans="1:11">
      <c r="A7" s="15">
        <v>44659</v>
      </c>
      <c r="B7" s="24">
        <v>0.49305555555555558</v>
      </c>
      <c r="C7" s="11" t="s">
        <v>47</v>
      </c>
      <c r="D7" s="11" t="s">
        <v>52</v>
      </c>
      <c r="E7" s="16">
        <v>1000</v>
      </c>
      <c r="F7" s="11"/>
      <c r="H7" t="s">
        <v>53</v>
      </c>
      <c r="I7" t="s">
        <v>54</v>
      </c>
    </row>
    <row r="8" spans="1:11">
      <c r="A8" s="15">
        <v>44673</v>
      </c>
      <c r="B8" s="24">
        <v>0.5</v>
      </c>
      <c r="C8" s="11" t="s">
        <v>49</v>
      </c>
      <c r="D8" s="11" t="s">
        <v>48</v>
      </c>
      <c r="E8" s="16">
        <v>2388</v>
      </c>
      <c r="F8" s="11"/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4">
        <v>0.625</v>
      </c>
      <c r="C9" s="11" t="s">
        <v>47</v>
      </c>
      <c r="D9" s="11" t="s">
        <v>48</v>
      </c>
      <c r="E9" s="16">
        <v>700</v>
      </c>
      <c r="F9" s="11"/>
      <c r="H9" s="11" t="s">
        <v>49</v>
      </c>
      <c r="I9" s="11">
        <f t="array" ref="I9">SUM((ISODD(MONTH($A$3:$A$20)))*($C$3:$C$20=$H9)*($D$3:$D$20=I$8))</f>
        <v>1</v>
      </c>
      <c r="J9" s="11">
        <f t="array" ref="J9">SUM((ISODD(MONTH($A$3:$A$20)))*($C$3:$C$20=$H9)*($D$3:$D$20=J$8))</f>
        <v>1</v>
      </c>
      <c r="K9" s="11">
        <f t="array" ref="K9">SUM((ISODD(MONTH($A$3:$A$20)))*($C$3:$C$20=$H9)*($D$3:$D$20=K$8))</f>
        <v>0</v>
      </c>
    </row>
    <row r="10" spans="1:11">
      <c r="A10" s="15">
        <v>44768</v>
      </c>
      <c r="B10" s="24">
        <v>0.70833333333333337</v>
      </c>
      <c r="C10" s="11" t="s">
        <v>50</v>
      </c>
      <c r="D10" s="11" t="s">
        <v>48</v>
      </c>
      <c r="E10" s="16">
        <v>700</v>
      </c>
      <c r="F10" s="11"/>
      <c r="H10" s="11" t="s">
        <v>50</v>
      </c>
      <c r="I10" s="11">
        <f t="array" ref="I10">SUM((ISODD(MONTH($A$3:$A$20)))*($C$3:$C$20=$H10)*($D$3:$D$20=I$8))</f>
        <v>2</v>
      </c>
      <c r="J10" s="11">
        <f t="array" ref="J10">SUM((ISODD(MONTH($A$3:$A$20)))*($C$3:$C$20=$H10)*($D$3:$D$20=J$8))</f>
        <v>0</v>
      </c>
      <c r="K10" s="11">
        <f t="array" ref="K10">SUM((ISODD(MONTH($A$3:$A$20)))*($C$3:$C$20=$H10)*($D$3:$D$20=K$8))</f>
        <v>1</v>
      </c>
    </row>
    <row r="11" spans="1:11">
      <c r="A11" s="15">
        <v>44620</v>
      </c>
      <c r="B11" s="24">
        <v>0.75</v>
      </c>
      <c r="C11" s="11" t="s">
        <v>49</v>
      </c>
      <c r="D11" s="11" t="s">
        <v>48</v>
      </c>
      <c r="E11" s="16">
        <v>700</v>
      </c>
      <c r="F11" s="11"/>
      <c r="H11" s="11" t="s">
        <v>47</v>
      </c>
      <c r="I11" s="11">
        <f t="array" ref="I11">SUM((ISODD(MONTH($A$3:$A$20)))*($C$3:$C$20=$H11)*($D$3:$D$20=I$8))</f>
        <v>3</v>
      </c>
      <c r="J11" s="11">
        <f t="array" ref="J11">SUM((ISODD(MONTH($A$3:$A$20)))*($C$3:$C$20=$H11)*($D$3:$D$20=J$8))</f>
        <v>1</v>
      </c>
      <c r="K11" s="11">
        <f t="array" ref="K11">SUM((ISODD(MONTH($A$3:$A$20)))*($C$3:$C$20=$H11)*($D$3:$D$20=K$8))</f>
        <v>0</v>
      </c>
    </row>
    <row r="12" spans="1:11">
      <c r="A12" s="15">
        <v>44786</v>
      </c>
      <c r="B12" s="24">
        <v>0.55902777777777779</v>
      </c>
      <c r="C12" s="11" t="s">
        <v>50</v>
      </c>
      <c r="D12" s="11" t="s">
        <v>48</v>
      </c>
      <c r="E12" s="16">
        <v>2388</v>
      </c>
      <c r="F12" s="11"/>
    </row>
    <row r="13" spans="1:11">
      <c r="A13" s="15">
        <v>44893</v>
      </c>
      <c r="B13" s="24">
        <v>0.85069444444444453</v>
      </c>
      <c r="C13" s="11" t="s">
        <v>47</v>
      </c>
      <c r="D13" s="11" t="s">
        <v>48</v>
      </c>
      <c r="E13" s="16">
        <v>4000</v>
      </c>
      <c r="F13" s="11"/>
    </row>
    <row r="14" spans="1:11">
      <c r="A14" s="15">
        <v>44915</v>
      </c>
      <c r="B14" s="24">
        <v>0.88194444444444453</v>
      </c>
      <c r="C14" s="11" t="s">
        <v>47</v>
      </c>
      <c r="D14" s="11" t="s">
        <v>51</v>
      </c>
      <c r="E14" s="16">
        <v>700</v>
      </c>
      <c r="F14" s="11"/>
    </row>
    <row r="15" spans="1:11">
      <c r="A15" s="15">
        <v>45118</v>
      </c>
      <c r="B15" s="24">
        <v>0.92013888888888884</v>
      </c>
      <c r="C15" s="11" t="s">
        <v>47</v>
      </c>
      <c r="D15" s="11" t="s">
        <v>52</v>
      </c>
      <c r="E15" s="16">
        <v>500</v>
      </c>
      <c r="F15" s="11"/>
    </row>
    <row r="16" spans="1:11">
      <c r="A16" s="15">
        <v>44781</v>
      </c>
      <c r="B16" s="24">
        <v>0.15625</v>
      </c>
      <c r="C16" s="11" t="s">
        <v>49</v>
      </c>
      <c r="D16" s="11" t="s">
        <v>52</v>
      </c>
      <c r="E16" s="16">
        <v>1000</v>
      </c>
      <c r="F16" s="11"/>
    </row>
    <row r="17" spans="1:11">
      <c r="A17" s="15">
        <v>44625</v>
      </c>
      <c r="B17" s="24">
        <v>0.35069444444444442</v>
      </c>
      <c r="C17" s="11" t="s">
        <v>50</v>
      </c>
      <c r="D17" s="11" t="s">
        <v>48</v>
      </c>
      <c r="E17" s="16">
        <v>700</v>
      </c>
      <c r="F17" s="11"/>
    </row>
    <row r="18" spans="1:11">
      <c r="A18" s="15">
        <v>44805</v>
      </c>
      <c r="B18" s="24">
        <v>0.36458333333333331</v>
      </c>
      <c r="C18" s="11" t="s">
        <v>47</v>
      </c>
      <c r="D18" s="11" t="s">
        <v>48</v>
      </c>
      <c r="E18" s="16">
        <v>500</v>
      </c>
      <c r="F18" s="11"/>
    </row>
    <row r="19" spans="1:11">
      <c r="A19" s="15">
        <v>44763</v>
      </c>
      <c r="B19" s="24">
        <v>0.39583333333333331</v>
      </c>
      <c r="C19" s="11" t="s">
        <v>49</v>
      </c>
      <c r="D19" s="11" t="s">
        <v>52</v>
      </c>
      <c r="E19" s="16">
        <v>1500</v>
      </c>
      <c r="F19" s="11"/>
    </row>
    <row r="20" spans="1:11">
      <c r="A20" s="15">
        <v>44899</v>
      </c>
      <c r="B20" s="24">
        <v>0.39583333333333331</v>
      </c>
      <c r="C20" s="11" t="s">
        <v>49</v>
      </c>
      <c r="D20" s="11" t="s">
        <v>52</v>
      </c>
      <c r="E20" s="16">
        <v>500</v>
      </c>
      <c r="F20" s="11"/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MAX(VLOOKUP($B24,$A$34:$B$37,2)*$B24,VLOOKUP($C24,$D$34:$E$37,2)*$C24)</f>
        <v>400</v>
      </c>
      <c r="H24" s="11" t="s">
        <v>66</v>
      </c>
      <c r="I24" s="11">
        <v>4</v>
      </c>
      <c r="J24" s="11">
        <v>90</v>
      </c>
      <c r="K24" s="11">
        <f>IF(AND(I24&gt;=5,J24&gt;=80),I24+J24+_xlfn.XMATCH(I24,$H$34:$J$37,-1),I24+J24)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shared" ref="D25:D30" si="0">MAX(VLOOKUP($B25,$A$34:$B$37,2)*$B25,VLOOKUP($C25,$D$34:$E$37,2)*$C25)</f>
        <v>325</v>
      </c>
      <c r="H25" s="11" t="s">
        <v>68</v>
      </c>
      <c r="I25" s="11">
        <v>7</v>
      </c>
      <c r="J25" s="11">
        <v>95</v>
      </c>
      <c r="K25" s="11"/>
    </row>
    <row r="26" spans="1:11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/>
    </row>
    <row r="27" spans="1:11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/>
    </row>
    <row r="28" spans="1:11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/>
    </row>
    <row r="29" spans="1:11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/>
    </row>
    <row r="30" spans="1:11">
      <c r="A30" s="11" t="s">
        <v>77</v>
      </c>
      <c r="B30" s="11">
        <v>35</v>
      </c>
      <c r="C30" s="11">
        <v>120</v>
      </c>
      <c r="D30" s="11">
        <f t="shared" si="0"/>
        <v>480</v>
      </c>
      <c r="H30" s="11" t="s">
        <v>78</v>
      </c>
      <c r="I30" s="11">
        <v>15</v>
      </c>
      <c r="J30" s="11">
        <v>90</v>
      </c>
      <c r="K30" s="11"/>
    </row>
    <row r="31" spans="1:11">
      <c r="H31" s="11" t="s">
        <v>79</v>
      </c>
      <c r="I31" s="11">
        <v>12</v>
      </c>
      <c r="J31" s="11">
        <v>68</v>
      </c>
      <c r="K31" s="11"/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45" t="s">
        <v>85</v>
      </c>
      <c r="I33" s="45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7">
        <v>1</v>
      </c>
      <c r="I34" s="28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7">
        <v>6</v>
      </c>
      <c r="I35" s="28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7">
        <v>15</v>
      </c>
      <c r="I36" s="28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7">
        <v>20</v>
      </c>
      <c r="I37" s="28" t="s">
        <v>142</v>
      </c>
      <c r="J37" s="11">
        <v>4</v>
      </c>
    </row>
    <row r="39" spans="1:10">
      <c r="A39" s="42" t="s">
        <v>87</v>
      </c>
      <c r="B39" s="42"/>
    </row>
    <row r="40" spans="1:10">
      <c r="A40" s="43">
        <f>SUMIFS($D$24:$D$30,B24:B30,"&gt;=30",C24:C30,"&gt;=80")</f>
        <v>920</v>
      </c>
      <c r="B40" s="44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E8" sqref="E8"/>
    </sheetView>
  </sheetViews>
  <sheetFormatPr defaultRowHeight="17.399999999999999"/>
  <cols>
    <col min="1" max="1" width="18.09765625" bestFit="1" customWidth="1"/>
    <col min="2" max="2" width="13.5" bestFit="1" customWidth="1"/>
    <col min="3" max="3" width="8.3984375" bestFit="1" customWidth="1"/>
    <col min="4" max="4" width="12.59765625" bestFit="1" customWidth="1"/>
  </cols>
  <sheetData>
    <row r="2" spans="1:3">
      <c r="A2" s="35" t="s">
        <v>144</v>
      </c>
      <c r="B2" t="s" vm="1">
        <v>154</v>
      </c>
    </row>
    <row r="4" spans="1:3">
      <c r="A4" s="35" t="s">
        <v>148</v>
      </c>
      <c r="B4" s="35" t="s">
        <v>151</v>
      </c>
    </row>
    <row r="5" spans="1:3">
      <c r="A5" t="s">
        <v>145</v>
      </c>
    </row>
    <row r="6" spans="1:3">
      <c r="B6" t="s">
        <v>149</v>
      </c>
      <c r="C6" s="36">
        <v>53</v>
      </c>
    </row>
    <row r="7" spans="1:3">
      <c r="B7" t="s">
        <v>150</v>
      </c>
      <c r="C7" s="36">
        <v>19557</v>
      </c>
    </row>
    <row r="8" spans="1:3">
      <c r="A8" t="s">
        <v>146</v>
      </c>
      <c r="C8" s="36"/>
    </row>
    <row r="9" spans="1:3">
      <c r="B9" t="s">
        <v>149</v>
      </c>
      <c r="C9" s="36">
        <v>79</v>
      </c>
    </row>
    <row r="10" spans="1:3">
      <c r="B10" t="s">
        <v>150</v>
      </c>
      <c r="C10" s="36">
        <v>29151</v>
      </c>
    </row>
    <row r="11" spans="1:3">
      <c r="A11" t="s">
        <v>147</v>
      </c>
      <c r="C11" s="36"/>
    </row>
    <row r="12" spans="1:3">
      <c r="B12" t="s">
        <v>149</v>
      </c>
      <c r="C12" s="36">
        <v>63.333333333333336</v>
      </c>
    </row>
    <row r="13" spans="1:3">
      <c r="B13" t="s">
        <v>150</v>
      </c>
      <c r="C13" s="36">
        <v>23370</v>
      </c>
    </row>
    <row r="14" spans="1:3">
      <c r="A14" t="s">
        <v>152</v>
      </c>
      <c r="C14" s="36">
        <v>61.142857142857146</v>
      </c>
    </row>
    <row r="15" spans="1:3">
      <c r="A15" t="s">
        <v>153</v>
      </c>
      <c r="C15" s="36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K14" sqref="K14"/>
    </sheetView>
  </sheetViews>
  <sheetFormatPr defaultRowHeight="17.399999999999999"/>
  <cols>
    <col min="1" max="1" width="9" bestFit="1" customWidth="1"/>
    <col min="2" max="2" width="11" bestFit="1" customWidth="1"/>
    <col min="3" max="3" width="11.5" customWidth="1"/>
    <col min="4" max="4" width="10.59765625" customWidth="1"/>
    <col min="5" max="5" width="12.5976562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37">
        <v>3075454.6</v>
      </c>
      <c r="C16" s="1"/>
      <c r="D16" s="1"/>
      <c r="E16" s="1"/>
    </row>
    <row r="17" spans="1:5">
      <c r="A17" s="5">
        <v>2</v>
      </c>
      <c r="B17" s="37">
        <v>2855091</v>
      </c>
      <c r="C17" s="1"/>
      <c r="D17" s="1"/>
      <c r="E17" s="1"/>
    </row>
    <row r="18" spans="1:5">
      <c r="A18" s="9">
        <v>3</v>
      </c>
      <c r="B18" s="37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9BC11001-E5FE-4F0F-9C32-D107DBA2DA32}">
      <formula1>OR(MONTH(C3)=3,MONTH(C3)=4)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zoomScaleNormal="100" workbookViewId="0">
      <selection activeCell="C3" sqref="C3"/>
    </sheetView>
  </sheetViews>
  <sheetFormatPr defaultRowHeight="17.399999999999999"/>
  <cols>
    <col min="1" max="1" width="4.19921875" customWidth="1"/>
    <col min="5" max="5" width="9.69921875" customWidth="1"/>
    <col min="6" max="6" width="13.597656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L5" sqref="L5"/>
    </sheetView>
  </sheetViews>
  <sheetFormatPr defaultRowHeight="17.399999999999999"/>
  <cols>
    <col min="3" max="3" width="11" bestFit="1" customWidth="1"/>
    <col min="4" max="4" width="10.69921875" customWidth="1"/>
    <col min="5" max="5" width="12.3984375" bestFit="1" customWidth="1"/>
    <col min="6" max="6" width="3.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40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40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40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40">
        <v>1600000</v>
      </c>
    </row>
    <row r="7" spans="1:5">
      <c r="A7" s="9">
        <v>5</v>
      </c>
      <c r="B7" s="9">
        <v>2</v>
      </c>
      <c r="C7" s="21">
        <v>2</v>
      </c>
      <c r="D7" s="7" t="s">
        <v>6</v>
      </c>
      <c r="E7" s="40">
        <v>5184</v>
      </c>
    </row>
    <row r="8" spans="1:5">
      <c r="A8" s="9">
        <v>6</v>
      </c>
      <c r="B8" s="9">
        <v>2</v>
      </c>
      <c r="C8" s="21">
        <v>2</v>
      </c>
      <c r="D8" s="7" t="s">
        <v>6</v>
      </c>
      <c r="E8" s="40">
        <v>0</v>
      </c>
    </row>
    <row r="9" spans="1:5">
      <c r="A9" s="9">
        <v>6</v>
      </c>
      <c r="B9" s="9">
        <v>3</v>
      </c>
      <c r="C9" s="21">
        <v>2</v>
      </c>
      <c r="D9" s="7" t="s">
        <v>6</v>
      </c>
      <c r="E9" s="40">
        <v>3409091</v>
      </c>
    </row>
    <row r="10" spans="1:5">
      <c r="A10" s="9">
        <v>6</v>
      </c>
      <c r="B10" s="9">
        <v>1</v>
      </c>
      <c r="C10" s="21">
        <v>119</v>
      </c>
      <c r="D10" s="7" t="s">
        <v>5</v>
      </c>
      <c r="E10" s="40">
        <v>568182</v>
      </c>
    </row>
    <row r="11" spans="1:5">
      <c r="A11" s="9">
        <v>2</v>
      </c>
      <c r="B11" s="9">
        <v>2</v>
      </c>
      <c r="C11" s="21">
        <v>119</v>
      </c>
      <c r="D11" s="7" t="s">
        <v>5</v>
      </c>
      <c r="E11" s="40">
        <v>2320000</v>
      </c>
    </row>
    <row r="12" spans="1:5">
      <c r="A12" s="9">
        <v>7</v>
      </c>
      <c r="B12" s="9">
        <v>1</v>
      </c>
      <c r="C12" s="21">
        <v>2</v>
      </c>
      <c r="D12" s="7" t="s">
        <v>6</v>
      </c>
      <c r="E12" s="40">
        <v>568182</v>
      </c>
    </row>
    <row r="13" spans="1:5">
      <c r="A13" s="9">
        <v>8</v>
      </c>
      <c r="B13" s="9">
        <v>1</v>
      </c>
      <c r="C13" s="21">
        <v>2</v>
      </c>
      <c r="D13" s="9" t="s">
        <v>6</v>
      </c>
      <c r="E13" s="40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00" r:id="rId3" name="Button 8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4" name="Button 9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17"/>
  <sheetViews>
    <sheetView tabSelected="1" workbookViewId="0">
      <selection activeCell="J8" sqref="J8"/>
    </sheetView>
  </sheetViews>
  <sheetFormatPr defaultRowHeight="17.399999999999999"/>
  <cols>
    <col min="1" max="1" width="2" customWidth="1"/>
    <col min="2" max="2" width="9.19921875" bestFit="1" customWidth="1"/>
    <col min="3" max="3" width="11.19921875" bestFit="1" customWidth="1"/>
    <col min="4" max="4" width="12.09765625" customWidth="1"/>
    <col min="5" max="5" width="13.59765625" customWidth="1"/>
  </cols>
  <sheetData>
    <row r="1" spans="1:5" ht="27.6">
      <c r="B1" s="46" t="s">
        <v>110</v>
      </c>
      <c r="C1" s="46"/>
      <c r="D1" s="46"/>
    </row>
    <row r="3" spans="1:5">
      <c r="B3" s="22" t="s">
        <v>111</v>
      </c>
      <c r="C3" s="22" t="s">
        <v>112</v>
      </c>
      <c r="D3" s="22" t="s">
        <v>113</v>
      </c>
      <c r="E3" s="22" t="s">
        <v>45</v>
      </c>
    </row>
    <row r="4" spans="1:5">
      <c r="B4" s="23">
        <v>1</v>
      </c>
      <c r="C4" s="23">
        <v>123</v>
      </c>
      <c r="D4" s="23" t="s">
        <v>114</v>
      </c>
      <c r="E4" s="23" t="s">
        <v>115</v>
      </c>
    </row>
    <row r="5" spans="1:5">
      <c r="B5" s="23">
        <v>2</v>
      </c>
      <c r="C5" s="23">
        <v>507</v>
      </c>
      <c r="D5" s="23" t="s">
        <v>116</v>
      </c>
      <c r="E5" s="23" t="s">
        <v>117</v>
      </c>
    </row>
    <row r="6" spans="1:5">
      <c r="A6" s="38"/>
      <c r="B6" s="39"/>
      <c r="C6" s="39"/>
      <c r="D6" s="39"/>
      <c r="E6" s="18"/>
    </row>
    <row r="7" spans="1:5">
      <c r="A7" s="38"/>
      <c r="B7" s="39"/>
      <c r="C7" s="39"/>
      <c r="D7" s="39"/>
      <c r="E7" s="18"/>
    </row>
    <row r="8" spans="1:5">
      <c r="B8" s="18"/>
      <c r="C8" s="18"/>
      <c r="D8" s="18"/>
      <c r="E8" s="18"/>
    </row>
    <row r="9" spans="1:5">
      <c r="B9" s="18"/>
      <c r="C9" s="18"/>
      <c r="D9" s="18"/>
      <c r="E9" s="18"/>
    </row>
    <row r="10" spans="1:5">
      <c r="B10" s="18"/>
      <c r="C10" s="18"/>
      <c r="D10" s="18"/>
      <c r="E10" s="18"/>
    </row>
    <row r="11" spans="1:5">
      <c r="B11" s="18"/>
      <c r="C11" s="18"/>
      <c r="D11" s="18"/>
      <c r="E11" s="18"/>
    </row>
    <row r="12" spans="1:5">
      <c r="B12" s="18"/>
      <c r="C12" s="18"/>
      <c r="D12" s="18"/>
      <c r="E12" s="18"/>
    </row>
    <row r="13" spans="1:5">
      <c r="B13" s="18"/>
      <c r="C13" s="18"/>
      <c r="D13" s="18"/>
      <c r="E13" s="18"/>
    </row>
    <row r="14" spans="1:5">
      <c r="B14" s="18"/>
      <c r="C14" s="18"/>
      <c r="D14" s="18"/>
      <c r="E14" s="18"/>
    </row>
    <row r="15" spans="1:5">
      <c r="B15" s="18"/>
      <c r="C15" s="18"/>
      <c r="D15" s="18"/>
      <c r="E15" s="18"/>
    </row>
    <row r="16" spans="1:5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274320</xdr:colOff>
                <xdr:row>2</xdr:row>
                <xdr:rowOff>22860</xdr:rowOff>
              </from>
              <to>
                <xdr:col>6</xdr:col>
                <xdr:colOff>510540</xdr:colOff>
                <xdr:row>3</xdr:row>
                <xdr:rowOff>129540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이</cp:lastModifiedBy>
  <dcterms:created xsi:type="dcterms:W3CDTF">2023-05-11T11:47:16Z</dcterms:created>
  <dcterms:modified xsi:type="dcterms:W3CDTF">2024-08-04T07:21:20Z</dcterms:modified>
</cp:coreProperties>
</file>