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f5190106b27082/바탕 화면/"/>
    </mc:Choice>
  </mc:AlternateContent>
  <xr:revisionPtr revIDLastSave="0" documentId="14_{B5E42981-00CC-48F3-BD62-28CF6B341689}" xr6:coauthVersionLast="47" xr6:coauthVersionMax="47" xr10:uidLastSave="{00000000-0000-0000-0000-000000000000}"/>
  <bookViews>
    <workbookView xWindow="-108" yWindow="-108" windowWidth="23256" windowHeight="12456" firstSheet="2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판매단가">'기본작업-2'!$B$15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  <c r="H18" i="4"/>
  <c r="H19" i="4"/>
  <c r="H20" i="4"/>
  <c r="H21" i="4"/>
  <c r="H22" i="4"/>
  <c r="H16" i="4"/>
  <c r="C27" i="4"/>
  <c r="C28" i="4"/>
  <c r="C29" i="4"/>
  <c r="C30" i="4"/>
  <c r="C31" i="4"/>
  <c r="C26" i="4"/>
  <c r="I12" i="4"/>
  <c r="C12" i="4"/>
  <c r="F5" i="7"/>
  <c r="F6" i="7"/>
  <c r="F7" i="7"/>
  <c r="F8" i="7"/>
  <c r="F9" i="7"/>
  <c r="F10" i="7"/>
  <c r="F4" i="7"/>
  <c r="E18" i="5"/>
  <c r="E13" i="5"/>
  <c r="E8" i="5"/>
  <c r="E20" i="5" s="1"/>
  <c r="D10" i="8"/>
  <c r="E10" i="8"/>
  <c r="C10" i="8"/>
  <c r="E5" i="8"/>
  <c r="E6" i="8"/>
  <c r="E7" i="8"/>
  <c r="E8" i="8"/>
  <c r="E9" i="8"/>
  <c r="E4" i="8"/>
  <c r="D5" i="10"/>
  <c r="D6" i="10"/>
  <c r="D7" i="10"/>
  <c r="D8" i="10"/>
  <c r="D9" i="10"/>
  <c r="D10" i="10"/>
  <c r="D4" i="10"/>
  <c r="K4" i="6"/>
  <c r="K5" i="6"/>
  <c r="K6" i="6"/>
  <c r="K7" i="6"/>
  <c r="K8" i="6"/>
  <c r="K3" i="6"/>
  <c r="E4" i="6"/>
  <c r="E5" i="6"/>
  <c r="E6" i="6"/>
  <c r="E7" i="6"/>
  <c r="E8" i="6"/>
  <c r="E3" i="6"/>
  <c r="F9" i="5"/>
  <c r="F12" i="5" s="1"/>
  <c r="F4" i="5"/>
  <c r="F15" i="5"/>
  <c r="F10" i="5"/>
  <c r="F5" i="5"/>
  <c r="F7" i="5" s="1"/>
  <c r="F16" i="5"/>
  <c r="F11" i="5"/>
  <c r="F6" i="5"/>
  <c r="F14" i="5"/>
  <c r="F17" i="5" s="1"/>
  <c r="D9" i="5"/>
  <c r="D4" i="5"/>
  <c r="D15" i="5"/>
  <c r="D10" i="5"/>
  <c r="D5" i="5"/>
  <c r="D16" i="5"/>
  <c r="D11" i="5"/>
  <c r="D6" i="5"/>
  <c r="D14" i="5"/>
  <c r="F19" i="5" l="1"/>
  <c r="C13" i="2"/>
  <c r="D13" i="2"/>
  <c r="B13" i="2"/>
</calcChain>
</file>

<file path=xl/sharedStrings.xml><?xml version="1.0" encoding="utf-8"?>
<sst xmlns="http://schemas.openxmlformats.org/spreadsheetml/2006/main" count="357" uniqueCount="237">
  <si>
    <t>교육 성적 현황</t>
  </si>
  <si>
    <t>성명</t>
  </si>
  <si>
    <t>근무년수</t>
  </si>
  <si>
    <t xml:space="preserve">[표1] </t>
  </si>
  <si>
    <t>모의고사 성적표</t>
  </si>
  <si>
    <t>계열</t>
  </si>
  <si>
    <t>학번</t>
  </si>
  <si>
    <t>국어</t>
  </si>
  <si>
    <t>영어</t>
  </si>
  <si>
    <t>인문</t>
  </si>
  <si>
    <t>M0301</t>
  </si>
  <si>
    <t>자연</t>
  </si>
  <si>
    <t>M0302</t>
  </si>
  <si>
    <t>M0303</t>
  </si>
  <si>
    <t>M0304</t>
  </si>
  <si>
    <t>M0305</t>
  </si>
  <si>
    <t>M0306</t>
  </si>
  <si>
    <t>M0307</t>
  </si>
  <si>
    <t>인문계열 영어 평균</t>
    <phoneticPr fontId="1" type="noConversion"/>
  </si>
  <si>
    <t>[표2]</t>
  </si>
  <si>
    <t>[표3]</t>
  </si>
  <si>
    <t xml:space="preserve">학과 정보 </t>
  </si>
  <si>
    <t>이름</t>
  </si>
  <si>
    <t>학과</t>
  </si>
  <si>
    <t>김성식</t>
  </si>
  <si>
    <t>김천일</t>
  </si>
  <si>
    <t>나한일</t>
  </si>
  <si>
    <t>박정아</t>
  </si>
  <si>
    <t>성진희</t>
  </si>
  <si>
    <t>이명호</t>
  </si>
  <si>
    <t>최진성</t>
  </si>
  <si>
    <t>[표4]</t>
  </si>
  <si>
    <t>수학경진대회</t>
  </si>
  <si>
    <t>점수</t>
  </si>
  <si>
    <t>박시영</t>
  </si>
  <si>
    <t>김명훈</t>
  </si>
  <si>
    <t>서태훈</t>
  </si>
  <si>
    <t>강수현</t>
  </si>
  <si>
    <t>정미숙</t>
  </si>
  <si>
    <t>김보람</t>
  </si>
  <si>
    <t>최정민</t>
  </si>
  <si>
    <t>결과</t>
    <phoneticPr fontId="1" type="noConversion"/>
  </si>
  <si>
    <t>[표5]</t>
  </si>
  <si>
    <t>강의 신청 현황</t>
  </si>
  <si>
    <t>초과강의명</t>
  </si>
  <si>
    <t>강의기호</t>
  </si>
  <si>
    <t>ASP(공개)_WEB</t>
  </si>
  <si>
    <t>JSP(재수강)_WEB</t>
  </si>
  <si>
    <t>CGI(교양)_WEB</t>
  </si>
  <si>
    <t>NSAPI(교양)_ASP</t>
  </si>
  <si>
    <t>ISAPI(교양)_ASP</t>
  </si>
  <si>
    <t>PHP(재수강)_WEB</t>
  </si>
  <si>
    <t>지점별 판매성과</t>
    <phoneticPr fontId="1" type="noConversion"/>
  </si>
  <si>
    <t>지점</t>
  </si>
  <si>
    <t>목표수량</t>
  </si>
  <si>
    <t>판매수량</t>
  </si>
  <si>
    <t>매출액</t>
  </si>
  <si>
    <t>목표달성치</t>
  </si>
  <si>
    <t>판매순위</t>
  </si>
  <si>
    <t>평가</t>
  </si>
  <si>
    <t>서울</t>
  </si>
  <si>
    <t>우수</t>
  </si>
  <si>
    <t>부산</t>
  </si>
  <si>
    <t>광주</t>
  </si>
  <si>
    <t>대전</t>
  </si>
  <si>
    <t>대구</t>
  </si>
  <si>
    <t>인천</t>
  </si>
  <si>
    <t>전주</t>
  </si>
  <si>
    <t>춘천</t>
  </si>
  <si>
    <t>저조</t>
  </si>
  <si>
    <t>제주</t>
  </si>
  <si>
    <t>평균</t>
    <phoneticPr fontId="1" type="noConversion"/>
  </si>
  <si>
    <t>판매단가</t>
    <phoneticPr fontId="1" type="noConversion"/>
  </si>
  <si>
    <t>고객 데이터베이스</t>
    <phoneticPr fontId="1" type="noConversion"/>
  </si>
  <si>
    <t>고객ID</t>
  </si>
  <si>
    <t>성별</t>
  </si>
  <si>
    <t>학력</t>
  </si>
  <si>
    <t>연령</t>
  </si>
  <si>
    <t>직업</t>
  </si>
  <si>
    <t>월평균수입</t>
  </si>
  <si>
    <t>총구매횟수</t>
  </si>
  <si>
    <t>총구매액</t>
  </si>
  <si>
    <t>김성수</t>
  </si>
  <si>
    <t>남</t>
  </si>
  <si>
    <t>고졸</t>
  </si>
  <si>
    <t>인터넷 관련직</t>
  </si>
  <si>
    <t>차태현</t>
  </si>
  <si>
    <t>대졸</t>
  </si>
  <si>
    <t>사무/관리직</t>
  </si>
  <si>
    <t>소미선</t>
  </si>
  <si>
    <t>여</t>
  </si>
  <si>
    <t>최재형</t>
  </si>
  <si>
    <t>최지원</t>
  </si>
  <si>
    <t>김미연</t>
  </si>
  <si>
    <t>일반영업직</t>
  </si>
  <si>
    <t>김영수</t>
  </si>
  <si>
    <t>자영업</t>
  </si>
  <si>
    <t>박진희</t>
  </si>
  <si>
    <t>최대근</t>
  </si>
  <si>
    <t>이민형</t>
  </si>
  <si>
    <t>임정수</t>
  </si>
  <si>
    <t>하용수</t>
  </si>
  <si>
    <t>유지환</t>
  </si>
  <si>
    <t>이병택</t>
  </si>
  <si>
    <t>박경완</t>
  </si>
  <si>
    <t>이유림</t>
  </si>
  <si>
    <t>유석민</t>
  </si>
  <si>
    <t>김영철</t>
  </si>
  <si>
    <t>이태림</t>
  </si>
  <si>
    <t>강성실</t>
  </si>
  <si>
    <t>1사분기 맥주 판매현황</t>
    <phoneticPr fontId="1" type="noConversion"/>
  </si>
  <si>
    <t>월별</t>
  </si>
  <si>
    <t>품명</t>
  </si>
  <si>
    <t>매입수량</t>
  </si>
  <si>
    <t>매입금액</t>
  </si>
  <si>
    <t>매출수량</t>
  </si>
  <si>
    <t>매출이익</t>
  </si>
  <si>
    <t>1월</t>
  </si>
  <si>
    <t>하이트</t>
  </si>
  <si>
    <t>카스</t>
  </si>
  <si>
    <t>라거</t>
  </si>
  <si>
    <t>2월</t>
  </si>
  <si>
    <t>3월</t>
  </si>
  <si>
    <t>[표1] 한국사 성적 평가</t>
    <phoneticPr fontId="1" type="noConversion"/>
  </si>
  <si>
    <t>[표2] 세계사 성적 평가</t>
    <phoneticPr fontId="1" type="noConversion"/>
  </si>
  <si>
    <t>중간</t>
  </si>
  <si>
    <t>기말</t>
  </si>
  <si>
    <t>합계</t>
  </si>
  <si>
    <t>안덕구</t>
  </si>
  <si>
    <t>이지형</t>
  </si>
  <si>
    <t>오두환</t>
  </si>
  <si>
    <t>김오지</t>
  </si>
  <si>
    <t>박철형</t>
  </si>
  <si>
    <t>유민한</t>
  </si>
  <si>
    <t>[표3]  전체 성적 평가</t>
    <phoneticPr fontId="1" type="noConversion"/>
  </si>
  <si>
    <t>사원별 근무년수 현황</t>
    <phoneticPr fontId="1" type="noConversion"/>
  </si>
  <si>
    <t>본봉</t>
  </si>
  <si>
    <t>박도근</t>
  </si>
  <si>
    <t>최명도</t>
  </si>
  <si>
    <t>하정진</t>
  </si>
  <si>
    <t>김현국</t>
  </si>
  <si>
    <t>이경우</t>
  </si>
  <si>
    <t>강창우</t>
  </si>
  <si>
    <t>최현아</t>
  </si>
  <si>
    <t>자격증수당</t>
  </si>
  <si>
    <t>5만원</t>
    <phoneticPr fontId="1" type="noConversion"/>
  </si>
  <si>
    <t>7만원</t>
    <phoneticPr fontId="1" type="noConversion"/>
  </si>
  <si>
    <t>9만원</t>
    <phoneticPr fontId="1" type="noConversion"/>
  </si>
  <si>
    <t>12만원</t>
    <phoneticPr fontId="1" type="noConversion"/>
  </si>
  <si>
    <t>상공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</si>
  <si>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</si>
  <si>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</si>
  <si>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</si>
  <si>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</si>
  <si>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</si>
  <si>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결제금액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</si>
  <si>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</si>
  <si>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</si>
  <si>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</si>
  <si>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</si>
  <si>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</si>
  <si>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</si>
  <si>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</si>
  <si>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한국사 성적 평가</t>
    <phoneticPr fontId="1" type="noConversion"/>
  </si>
  <si>
    <t>최종점수</t>
  </si>
  <si>
    <t>B</t>
  </si>
  <si>
    <t>A</t>
  </si>
  <si>
    <t>D</t>
  </si>
  <si>
    <t>컴퓨터통신 점수 현황</t>
  </si>
  <si>
    <t>상여급</t>
    <phoneticPr fontId="1" type="noConversion"/>
  </si>
  <si>
    <t>상여급 지급 기준</t>
    <phoneticPr fontId="1" type="noConversion"/>
  </si>
  <si>
    <t>상여급(%)</t>
    <phoneticPr fontId="1" type="noConversion"/>
  </si>
  <si>
    <t>자연</t>
    <phoneticPr fontId="1" type="noConversion"/>
  </si>
  <si>
    <t>인문</t>
    <phoneticPr fontId="1" type="noConversion"/>
  </si>
  <si>
    <t>농수산물 판매현황</t>
    <phoneticPr fontId="1" type="noConversion"/>
  </si>
  <si>
    <t>품목</t>
    <phoneticPr fontId="1" type="noConversion"/>
  </si>
  <si>
    <t>품목코드</t>
    <phoneticPr fontId="1" type="noConversion"/>
  </si>
  <si>
    <t>판매량</t>
    <phoneticPr fontId="1" type="noConversion"/>
  </si>
  <si>
    <t>수박</t>
    <phoneticPr fontId="1" type="noConversion"/>
  </si>
  <si>
    <t>감자</t>
    <phoneticPr fontId="1" type="noConversion"/>
  </si>
  <si>
    <t>고등어</t>
    <phoneticPr fontId="1" type="noConversion"/>
  </si>
  <si>
    <t>복숭아</t>
    <phoneticPr fontId="1" type="noConversion"/>
  </si>
  <si>
    <t>배추</t>
    <phoneticPr fontId="1" type="noConversion"/>
  </si>
  <si>
    <t>삼겹살</t>
    <phoneticPr fontId="1" type="noConversion"/>
  </si>
  <si>
    <t>시금치</t>
    <phoneticPr fontId="1" type="noConversion"/>
  </si>
  <si>
    <t>사과</t>
    <phoneticPr fontId="1" type="noConversion"/>
  </si>
  <si>
    <t>빈도가 가장 높은
품목 수</t>
    <phoneticPr fontId="1" type="noConversion"/>
  </si>
  <si>
    <t>오징어</t>
    <phoneticPr fontId="1" type="noConversion"/>
  </si>
  <si>
    <t>애호박</t>
    <phoneticPr fontId="1" type="noConversion"/>
  </si>
  <si>
    <t>등급</t>
    <phoneticPr fontId="1" type="noConversion"/>
  </si>
  <si>
    <t>고급반</t>
    <phoneticPr fontId="1" type="noConversion"/>
  </si>
  <si>
    <t>중급반</t>
    <phoneticPr fontId="1" type="noConversion"/>
  </si>
  <si>
    <t>기초반</t>
    <phoneticPr fontId="1" type="noConversion"/>
  </si>
  <si>
    <t>성명</t>
    <phoneticPr fontId="1" type="noConversion"/>
  </si>
  <si>
    <t>김현중</t>
    <phoneticPr fontId="1" type="noConversion"/>
  </si>
  <si>
    <t>이사랑</t>
    <phoneticPr fontId="1" type="noConversion"/>
  </si>
  <si>
    <t>김국토</t>
    <phoneticPr fontId="1" type="noConversion"/>
  </si>
  <si>
    <t>진선미</t>
    <phoneticPr fontId="1" type="noConversion"/>
  </si>
  <si>
    <t>구영후</t>
    <phoneticPr fontId="1" type="noConversion"/>
  </si>
  <si>
    <t>민정식</t>
    <phoneticPr fontId="1" type="noConversion"/>
  </si>
  <si>
    <t>과정코드</t>
    <phoneticPr fontId="1" type="noConversion"/>
  </si>
  <si>
    <t>ele-1-sw</t>
    <phoneticPr fontId="1" type="noConversion"/>
  </si>
  <si>
    <t>ele-2-ru</t>
    <phoneticPr fontId="1" type="noConversion"/>
  </si>
  <si>
    <t>ele-3-bo</t>
    <phoneticPr fontId="1" type="noConversion"/>
  </si>
  <si>
    <t>eng-1-ex</t>
    <phoneticPr fontId="1" type="noConversion"/>
  </si>
  <si>
    <t>eng-2-mi</t>
    <phoneticPr fontId="1" type="noConversion"/>
  </si>
  <si>
    <t>eng-3-ch</t>
    <phoneticPr fontId="1" type="noConversion"/>
  </si>
  <si>
    <t>결석감점</t>
    <phoneticPr fontId="1" type="noConversion"/>
  </si>
  <si>
    <t>근무년수</t>
    <phoneticPr fontId="1" type="noConversion"/>
  </si>
  <si>
    <t>필기점수</t>
    <phoneticPr fontId="1" type="noConversion"/>
  </si>
  <si>
    <t>총점</t>
    <phoneticPr fontId="1" type="noConversion"/>
  </si>
  <si>
    <t>분기연수</t>
    <phoneticPr fontId="1" type="noConversion"/>
  </si>
  <si>
    <t>1사분기</t>
    <phoneticPr fontId="1" type="noConversion"/>
  </si>
  <si>
    <t>2사분기</t>
    <phoneticPr fontId="1" type="noConversion"/>
  </si>
  <si>
    <t>3사분기</t>
    <phoneticPr fontId="1" type="noConversion"/>
  </si>
  <si>
    <t>4사분기</t>
    <phoneticPr fontId="1" type="noConversion"/>
  </si>
  <si>
    <t>결석회수</t>
  </si>
  <si>
    <t>감점</t>
  </si>
  <si>
    <t>순위</t>
  </si>
  <si>
    <t>이기형</t>
  </si>
  <si>
    <t>김민영</t>
  </si>
  <si>
    <t>박현석</t>
  </si>
  <si>
    <t>가인국</t>
  </si>
  <si>
    <t>박형철</t>
  </si>
  <si>
    <t>유구한</t>
  </si>
  <si>
    <t>기규호</t>
  </si>
  <si>
    <t>도현명</t>
  </si>
  <si>
    <t>평균</t>
  </si>
  <si>
    <t>라거 평균</t>
  </si>
  <si>
    <t>카스 평균</t>
  </si>
  <si>
    <t>하이트 평균</t>
  </si>
  <si>
    <t>전체 평균</t>
  </si>
  <si>
    <t>라거 요약</t>
  </si>
  <si>
    <t>카스 요약</t>
  </si>
  <si>
    <t>하이트 요약</t>
  </si>
  <si>
    <t>총합계</t>
  </si>
  <si>
    <t>계열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</si>
</sst>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&quot;*&quot;#&quot;위&quot;"/>
    <numFmt numFmtId="177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7" fillId="3" borderId="0" xfId="2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3" borderId="9" xfId="2" applyBorder="1" applyAlignment="1">
      <alignment horizontal="center" vertical="center"/>
    </xf>
    <xf numFmtId="0" fontId="7" fillId="3" borderId="10" xfId="2" applyBorder="1" applyAlignment="1">
      <alignment horizontal="center" vertical="center"/>
    </xf>
    <xf numFmtId="0" fontId="7" fillId="3" borderId="11" xfId="2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1" xfId="1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강조색2" xfId="2" builtinId="33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defRPr>
            </a:pPr>
            <a:r>
              <a:rPr lang="ko-KR" altLang="en-US" sz="1600" b="1">
                <a:latin typeface="굴림체" panose="020B0609000101010101" pitchFamily="49" charset="-127"/>
                <a:ea typeface="굴림체" panose="020B0609000101010101" pitchFamily="49" charset="-127"/>
              </a:rPr>
              <a:t>한국사 성적 분포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E3-482D-9BCA-486931C2C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2-4C4E-B4E9-E6586EB8F69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차트작업!$B$4:$B$9</c:f>
              <c:strCache>
                <c:ptCount val="6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2-4C4E-B4E9-E6586EB8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7213647"/>
        <c:axId val="1772775983"/>
      </c:barChart>
      <c:catAx>
        <c:axId val="16772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72775983"/>
        <c:crosses val="autoZero"/>
        <c:auto val="1"/>
        <c:lblAlgn val="ctr"/>
        <c:lblOffset val="100"/>
        <c:noMultiLvlLbl val="0"/>
      </c:catAx>
      <c:valAx>
        <c:axId val="177277598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7213647"/>
        <c:crosses val="autoZero"/>
        <c:crossBetween val="between"/>
        <c:majorUnit val="25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결제금액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통화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E75305A-F2AA-958F-A64C-5B4CBF5B43BF}"/>
            </a:ext>
          </a:extLst>
        </xdr:cNvPr>
        <xdr:cNvSpPr/>
      </xdr:nvSpPr>
      <xdr:spPr>
        <a:xfrm>
          <a:off x="2857500" y="2476500"/>
          <a:ext cx="157734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7AF265-C92B-7297-7E01-F859CC777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I9"/>
  <sheetViews>
    <sheetView workbookViewId="0">
      <selection sqref="A1:XFD1"/>
    </sheetView>
  </sheetViews>
  <sheetFormatPr defaultRowHeight="17.399999999999999" x14ac:dyDescent="0.4"/>
  <cols>
    <col min="1" max="1" width="4.59765625" customWidth="1"/>
    <col min="4" max="4" width="8.796875" bestFit="1" customWidth="1"/>
  </cols>
  <sheetData>
    <row r="1" spans="2:9" x14ac:dyDescent="0.4">
      <c r="B1" t="s">
        <v>0</v>
      </c>
    </row>
    <row r="3" spans="2:9" x14ac:dyDescent="0.4">
      <c r="B3" s="1" t="s">
        <v>189</v>
      </c>
      <c r="C3" s="1" t="s">
        <v>193</v>
      </c>
      <c r="D3" s="1" t="s">
        <v>200</v>
      </c>
      <c r="E3" s="1" t="s">
        <v>207</v>
      </c>
      <c r="F3" s="1" t="s">
        <v>208</v>
      </c>
      <c r="G3" s="1" t="s">
        <v>209</v>
      </c>
      <c r="H3" s="1" t="s">
        <v>210</v>
      </c>
      <c r="I3" s="1" t="s">
        <v>211</v>
      </c>
    </row>
    <row r="4" spans="2:9" x14ac:dyDescent="0.4">
      <c r="B4" s="1" t="s">
        <v>190</v>
      </c>
      <c r="C4" s="1" t="s">
        <v>194</v>
      </c>
      <c r="D4" s="1" t="s">
        <v>201</v>
      </c>
      <c r="E4" s="1">
        <v>0</v>
      </c>
      <c r="F4" s="1">
        <v>20</v>
      </c>
      <c r="G4" s="1">
        <v>70</v>
      </c>
      <c r="H4" s="1">
        <v>90</v>
      </c>
      <c r="I4" s="1" t="s">
        <v>212</v>
      </c>
    </row>
    <row r="5" spans="2:9" x14ac:dyDescent="0.4">
      <c r="B5" s="1" t="s">
        <v>191</v>
      </c>
      <c r="C5" s="1" t="s">
        <v>195</v>
      </c>
      <c r="D5" s="1" t="s">
        <v>202</v>
      </c>
      <c r="E5" s="1">
        <v>2</v>
      </c>
      <c r="F5" s="1">
        <v>4</v>
      </c>
      <c r="G5" s="1">
        <v>80</v>
      </c>
      <c r="H5" s="1">
        <v>82</v>
      </c>
      <c r="I5" s="1" t="s">
        <v>213</v>
      </c>
    </row>
    <row r="6" spans="2:9" x14ac:dyDescent="0.4">
      <c r="B6" s="1" t="s">
        <v>192</v>
      </c>
      <c r="C6" s="1" t="s">
        <v>196</v>
      </c>
      <c r="D6" s="1" t="s">
        <v>203</v>
      </c>
      <c r="E6" s="1">
        <v>6</v>
      </c>
      <c r="F6" s="1">
        <v>2</v>
      </c>
      <c r="G6" s="1">
        <v>75</v>
      </c>
      <c r="H6" s="1">
        <v>71</v>
      </c>
      <c r="I6" s="1" t="s">
        <v>214</v>
      </c>
    </row>
    <row r="7" spans="2:9" x14ac:dyDescent="0.4">
      <c r="B7" s="1" t="s">
        <v>190</v>
      </c>
      <c r="C7" s="1" t="s">
        <v>197</v>
      </c>
      <c r="D7" s="1" t="s">
        <v>204</v>
      </c>
      <c r="E7" s="1">
        <v>0</v>
      </c>
      <c r="F7" s="1">
        <v>10</v>
      </c>
      <c r="G7" s="1">
        <v>74</v>
      </c>
      <c r="H7" s="1">
        <v>84</v>
      </c>
      <c r="I7" s="1" t="s">
        <v>215</v>
      </c>
    </row>
    <row r="8" spans="2:9" x14ac:dyDescent="0.4">
      <c r="B8" s="1" t="s">
        <v>191</v>
      </c>
      <c r="C8" s="1" t="s">
        <v>198</v>
      </c>
      <c r="D8" s="1" t="s">
        <v>205</v>
      </c>
      <c r="E8" s="1">
        <v>4</v>
      </c>
      <c r="F8" s="1">
        <v>23</v>
      </c>
      <c r="G8" s="1">
        <v>60</v>
      </c>
      <c r="H8" s="1">
        <v>79</v>
      </c>
      <c r="I8" s="1" t="s">
        <v>212</v>
      </c>
    </row>
    <row r="9" spans="2:9" x14ac:dyDescent="0.4">
      <c r="B9" s="1" t="s">
        <v>192</v>
      </c>
      <c r="C9" s="1" t="s">
        <v>199</v>
      </c>
      <c r="D9" s="1" t="s">
        <v>206</v>
      </c>
      <c r="E9" s="1">
        <v>0</v>
      </c>
      <c r="F9" s="1">
        <v>35</v>
      </c>
      <c r="G9" s="1">
        <v>59</v>
      </c>
      <c r="H9" s="1">
        <v>94</v>
      </c>
      <c r="I9" s="1" t="s">
        <v>213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topLeftCell="A6" workbookViewId="0">
      <selection activeCell="N14" sqref="N14"/>
    </sheetView>
  </sheetViews>
  <sheetFormatPr defaultRowHeight="17.399999999999999" x14ac:dyDescent="0.4"/>
  <sheetData>
    <row r="1" spans="1:6" ht="21" x14ac:dyDescent="0.4">
      <c r="A1" s="21" t="s">
        <v>163</v>
      </c>
      <c r="B1" s="21"/>
      <c r="C1" s="21"/>
      <c r="D1" s="21"/>
      <c r="E1" s="21"/>
      <c r="F1" s="21"/>
    </row>
    <row r="3" spans="1:6" x14ac:dyDescent="0.4">
      <c r="A3" s="4" t="s">
        <v>6</v>
      </c>
      <c r="B3" s="4" t="s">
        <v>22</v>
      </c>
      <c r="C3" s="4" t="s">
        <v>125</v>
      </c>
      <c r="D3" s="4" t="s">
        <v>126</v>
      </c>
      <c r="E3" s="4" t="s">
        <v>164</v>
      </c>
      <c r="F3" s="4" t="s">
        <v>59</v>
      </c>
    </row>
    <row r="4" spans="1:6" x14ac:dyDescent="0.4">
      <c r="A4" s="4">
        <v>327101</v>
      </c>
      <c r="B4" s="4" t="s">
        <v>128</v>
      </c>
      <c r="C4" s="4">
        <v>67</v>
      </c>
      <c r="D4" s="4">
        <v>76</v>
      </c>
      <c r="E4" s="4">
        <f>AVERAGE(C4:D4)</f>
        <v>71.5</v>
      </c>
      <c r="F4" s="4" t="s">
        <v>165</v>
      </c>
    </row>
    <row r="5" spans="1:6" x14ac:dyDescent="0.4">
      <c r="A5" s="4">
        <v>327102</v>
      </c>
      <c r="B5" s="4" t="s">
        <v>129</v>
      </c>
      <c r="C5" s="4">
        <v>98</v>
      </c>
      <c r="D5" s="4">
        <v>95</v>
      </c>
      <c r="E5" s="4">
        <f t="shared" ref="E5:E9" si="0">AVERAGE(C5:D5)</f>
        <v>96.5</v>
      </c>
      <c r="F5" s="4" t="s">
        <v>165</v>
      </c>
    </row>
    <row r="6" spans="1:6" x14ac:dyDescent="0.4">
      <c r="A6" s="4">
        <v>327103</v>
      </c>
      <c r="B6" s="4" t="s">
        <v>130</v>
      </c>
      <c r="C6" s="4">
        <v>88</v>
      </c>
      <c r="D6" s="4">
        <v>56</v>
      </c>
      <c r="E6" s="4">
        <f t="shared" si="0"/>
        <v>72</v>
      </c>
      <c r="F6" s="4" t="s">
        <v>166</v>
      </c>
    </row>
    <row r="7" spans="1:6" x14ac:dyDescent="0.4">
      <c r="A7" s="4">
        <v>327104</v>
      </c>
      <c r="B7" s="4" t="s">
        <v>131</v>
      </c>
      <c r="C7" s="4">
        <v>83</v>
      </c>
      <c r="D7" s="4">
        <v>78</v>
      </c>
      <c r="E7" s="4">
        <f t="shared" si="0"/>
        <v>80.5</v>
      </c>
      <c r="F7" s="4" t="s">
        <v>167</v>
      </c>
    </row>
    <row r="8" spans="1:6" x14ac:dyDescent="0.4">
      <c r="A8" s="4">
        <v>327105</v>
      </c>
      <c r="B8" s="4" t="s">
        <v>132</v>
      </c>
      <c r="C8" s="4">
        <v>65</v>
      </c>
      <c r="D8" s="4">
        <v>77</v>
      </c>
      <c r="E8" s="4">
        <f t="shared" si="0"/>
        <v>71</v>
      </c>
      <c r="F8" s="4" t="s">
        <v>167</v>
      </c>
    </row>
    <row r="9" spans="1:6" x14ac:dyDescent="0.4">
      <c r="A9" s="4">
        <v>327106</v>
      </c>
      <c r="B9" s="4" t="s">
        <v>133</v>
      </c>
      <c r="C9" s="4">
        <v>85</v>
      </c>
      <c r="D9" s="4">
        <v>92</v>
      </c>
      <c r="E9" s="4">
        <f t="shared" si="0"/>
        <v>88.5</v>
      </c>
      <c r="F9" s="4" t="s">
        <v>165</v>
      </c>
    </row>
    <row r="10" spans="1:6" x14ac:dyDescent="0.4">
      <c r="A10" s="4" t="s">
        <v>71</v>
      </c>
      <c r="B10" s="10"/>
      <c r="C10" s="4">
        <f>AVERAGE(C4:C9)</f>
        <v>81</v>
      </c>
      <c r="D10" s="4">
        <f t="shared" ref="D10:E10" si="1">AVERAGE(D4:D9)</f>
        <v>79</v>
      </c>
      <c r="E10" s="4">
        <f t="shared" si="1"/>
        <v>80</v>
      </c>
      <c r="F10" s="10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:G3"/>
    </sheetView>
  </sheetViews>
  <sheetFormatPr defaultRowHeight="17.399999999999999" x14ac:dyDescent="0.4"/>
  <cols>
    <col min="2" max="3" width="9.09765625" bestFit="1" customWidth="1"/>
    <col min="4" max="4" width="10.796875" bestFit="1" customWidth="1"/>
    <col min="5" max="5" width="10.3984375" bestFit="1" customWidth="1"/>
  </cols>
  <sheetData>
    <row r="1" spans="1:7" ht="20.399999999999999" x14ac:dyDescent="0.4">
      <c r="A1" s="20" t="s">
        <v>52</v>
      </c>
      <c r="B1" s="20"/>
      <c r="C1" s="20"/>
      <c r="D1" s="20"/>
      <c r="E1" s="20"/>
      <c r="F1" s="20"/>
      <c r="G1" s="20"/>
    </row>
    <row r="2" spans="1:7" ht="18" thickBot="1" x14ac:dyDescent="0.45"/>
    <row r="3" spans="1:7" ht="18" thickBot="1" x14ac:dyDescent="0.45">
      <c r="A3" s="13" t="s">
        <v>53</v>
      </c>
      <c r="B3" s="14" t="s">
        <v>54</v>
      </c>
      <c r="C3" s="14" t="s">
        <v>55</v>
      </c>
      <c r="D3" s="14" t="s">
        <v>56</v>
      </c>
      <c r="E3" s="14" t="s">
        <v>57</v>
      </c>
      <c r="F3" s="14" t="s">
        <v>58</v>
      </c>
      <c r="G3" s="15" t="s">
        <v>59</v>
      </c>
    </row>
    <row r="4" spans="1:7" x14ac:dyDescent="0.4">
      <c r="A4" s="11" t="s">
        <v>60</v>
      </c>
      <c r="B4" s="6">
        <v>1230</v>
      </c>
      <c r="C4" s="6">
        <v>1220</v>
      </c>
      <c r="D4" s="6">
        <v>1464000</v>
      </c>
      <c r="E4" s="1">
        <v>-10</v>
      </c>
      <c r="F4" s="12">
        <v>1</v>
      </c>
      <c r="G4" s="1" t="s">
        <v>61</v>
      </c>
    </row>
    <row r="5" spans="1:7" x14ac:dyDescent="0.4">
      <c r="A5" s="11" t="s">
        <v>62</v>
      </c>
      <c r="B5" s="6">
        <v>1190</v>
      </c>
      <c r="C5" s="6">
        <v>1197</v>
      </c>
      <c r="D5" s="6">
        <v>1436400</v>
      </c>
      <c r="E5" s="1">
        <v>7</v>
      </c>
      <c r="F5" s="12">
        <v>2</v>
      </c>
      <c r="G5" s="1" t="s">
        <v>59</v>
      </c>
    </row>
    <row r="6" spans="1:7" x14ac:dyDescent="0.4">
      <c r="A6" s="11" t="s">
        <v>63</v>
      </c>
      <c r="B6" s="6">
        <v>1200</v>
      </c>
      <c r="C6" s="6">
        <v>1175</v>
      </c>
      <c r="D6" s="6">
        <v>1410000</v>
      </c>
      <c r="E6" s="1">
        <v>-25</v>
      </c>
      <c r="F6" s="12">
        <v>4</v>
      </c>
      <c r="G6" s="1" t="s">
        <v>59</v>
      </c>
    </row>
    <row r="7" spans="1:7" x14ac:dyDescent="0.4">
      <c r="A7" s="11" t="s">
        <v>64</v>
      </c>
      <c r="B7" s="6">
        <v>1140</v>
      </c>
      <c r="C7" s="6">
        <v>1145</v>
      </c>
      <c r="D7" s="6">
        <v>1374000</v>
      </c>
      <c r="E7" s="1">
        <v>5</v>
      </c>
      <c r="F7" s="12">
        <v>5</v>
      </c>
      <c r="G7" s="1" t="s">
        <v>59</v>
      </c>
    </row>
    <row r="8" spans="1:7" x14ac:dyDescent="0.4">
      <c r="A8" s="11" t="s">
        <v>65</v>
      </c>
      <c r="B8" s="6">
        <v>1200</v>
      </c>
      <c r="C8" s="6">
        <v>1130</v>
      </c>
      <c r="D8" s="6">
        <v>1356000</v>
      </c>
      <c r="E8" s="1">
        <v>-70</v>
      </c>
      <c r="F8" s="12">
        <v>6</v>
      </c>
      <c r="G8" s="1" t="s">
        <v>59</v>
      </c>
    </row>
    <row r="9" spans="1:7" x14ac:dyDescent="0.4">
      <c r="A9" s="11" t="s">
        <v>66</v>
      </c>
      <c r="B9" s="6">
        <v>1200</v>
      </c>
      <c r="C9" s="6">
        <v>1180</v>
      </c>
      <c r="D9" s="6">
        <v>1416000</v>
      </c>
      <c r="E9" s="1">
        <v>-20</v>
      </c>
      <c r="F9" s="12">
        <v>3</v>
      </c>
      <c r="G9" s="1" t="s">
        <v>59</v>
      </c>
    </row>
    <row r="10" spans="1:7" x14ac:dyDescent="0.4">
      <c r="A10" s="11" t="s">
        <v>67</v>
      </c>
      <c r="B10" s="6">
        <v>1100</v>
      </c>
      <c r="C10" s="6">
        <v>1110</v>
      </c>
      <c r="D10" s="6">
        <v>1332000</v>
      </c>
      <c r="E10" s="1">
        <v>10</v>
      </c>
      <c r="F10" s="12">
        <v>7</v>
      </c>
      <c r="G10" s="1" t="s">
        <v>59</v>
      </c>
    </row>
    <row r="11" spans="1:7" x14ac:dyDescent="0.4">
      <c r="A11" s="11" t="s">
        <v>68</v>
      </c>
      <c r="B11" s="6">
        <v>1100</v>
      </c>
      <c r="C11" s="6">
        <v>1080</v>
      </c>
      <c r="D11" s="6">
        <v>1296000</v>
      </c>
      <c r="E11" s="1">
        <v>-20</v>
      </c>
      <c r="F11" s="12">
        <v>9</v>
      </c>
      <c r="G11" s="1" t="s">
        <v>69</v>
      </c>
    </row>
    <row r="12" spans="1:7" x14ac:dyDescent="0.4">
      <c r="A12" s="11" t="s">
        <v>70</v>
      </c>
      <c r="B12" s="6">
        <v>1100</v>
      </c>
      <c r="C12" s="6">
        <v>1085</v>
      </c>
      <c r="D12" s="6">
        <v>1302000</v>
      </c>
      <c r="E12" s="1">
        <v>-15</v>
      </c>
      <c r="F12" s="12">
        <v>8</v>
      </c>
      <c r="G12" s="1" t="s">
        <v>69</v>
      </c>
    </row>
    <row r="13" spans="1:7" x14ac:dyDescent="0.4">
      <c r="A13" s="11" t="s">
        <v>71</v>
      </c>
      <c r="B13" s="6">
        <f>AVERAGE(B4:B12)</f>
        <v>1162.2222222222222</v>
      </c>
      <c r="C13" s="6">
        <f t="shared" ref="C13:D13" si="0">AVERAGE(C4:C12)</f>
        <v>1146.8888888888889</v>
      </c>
      <c r="D13" s="6">
        <f t="shared" si="0"/>
        <v>1376266.6666666667</v>
      </c>
    </row>
    <row r="15" spans="1:7" x14ac:dyDescent="0.4">
      <c r="A15" s="1" t="s">
        <v>72</v>
      </c>
      <c r="B15" s="6">
        <v>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I12"/>
  <sheetViews>
    <sheetView workbookViewId="0">
      <selection activeCell="B3" sqref="B3:B12"/>
    </sheetView>
  </sheetViews>
  <sheetFormatPr defaultRowHeight="17.399999999999999" x14ac:dyDescent="0.4"/>
  <cols>
    <col min="1" max="1" width="3.59765625" customWidth="1"/>
  </cols>
  <sheetData>
    <row r="1" spans="2:9" x14ac:dyDescent="0.4">
      <c r="B1" t="s">
        <v>168</v>
      </c>
    </row>
    <row r="3" spans="2:9" x14ac:dyDescent="0.4">
      <c r="B3" t="s">
        <v>6</v>
      </c>
      <c r="C3" t="s">
        <v>22</v>
      </c>
      <c r="D3" t="s">
        <v>216</v>
      </c>
      <c r="E3" t="s">
        <v>217</v>
      </c>
      <c r="F3" t="s">
        <v>125</v>
      </c>
      <c r="G3" t="s">
        <v>126</v>
      </c>
      <c r="H3" t="s">
        <v>164</v>
      </c>
      <c r="I3" t="s">
        <v>218</v>
      </c>
    </row>
    <row r="4" spans="2:9" x14ac:dyDescent="0.4">
      <c r="B4">
        <v>101</v>
      </c>
      <c r="C4" t="s">
        <v>219</v>
      </c>
      <c r="D4">
        <v>1</v>
      </c>
      <c r="E4">
        <v>3</v>
      </c>
      <c r="F4">
        <v>90</v>
      </c>
      <c r="G4">
        <v>79</v>
      </c>
      <c r="H4">
        <v>80.400000000000006</v>
      </c>
      <c r="I4">
        <v>6</v>
      </c>
    </row>
    <row r="5" spans="2:9" x14ac:dyDescent="0.4">
      <c r="B5">
        <v>102</v>
      </c>
      <c r="C5" t="s">
        <v>220</v>
      </c>
      <c r="D5">
        <v>3</v>
      </c>
      <c r="E5">
        <v>9</v>
      </c>
      <c r="F5">
        <v>82</v>
      </c>
      <c r="G5">
        <v>95</v>
      </c>
      <c r="H5">
        <v>80.8</v>
      </c>
      <c r="I5">
        <v>5</v>
      </c>
    </row>
    <row r="6" spans="2:9" x14ac:dyDescent="0.4">
      <c r="B6">
        <v>103</v>
      </c>
      <c r="C6" t="s">
        <v>221</v>
      </c>
      <c r="D6">
        <v>0</v>
      </c>
      <c r="E6">
        <v>0</v>
      </c>
      <c r="F6">
        <v>95</v>
      </c>
      <c r="G6">
        <v>96</v>
      </c>
      <c r="H6">
        <v>95.6</v>
      </c>
      <c r="I6">
        <v>1</v>
      </c>
    </row>
    <row r="7" spans="2:9" x14ac:dyDescent="0.4">
      <c r="B7">
        <v>104</v>
      </c>
      <c r="C7" t="s">
        <v>222</v>
      </c>
      <c r="D7">
        <v>5</v>
      </c>
      <c r="E7">
        <v>15</v>
      </c>
      <c r="F7">
        <v>76</v>
      </c>
      <c r="G7">
        <v>78</v>
      </c>
      <c r="H7">
        <v>62.2</v>
      </c>
      <c r="I7">
        <v>7</v>
      </c>
    </row>
    <row r="8" spans="2:9" x14ac:dyDescent="0.4">
      <c r="B8">
        <v>105</v>
      </c>
      <c r="C8" t="s">
        <v>223</v>
      </c>
      <c r="D8">
        <v>8</v>
      </c>
      <c r="E8">
        <v>24</v>
      </c>
      <c r="F8">
        <v>65</v>
      </c>
      <c r="G8">
        <v>77</v>
      </c>
      <c r="H8">
        <v>48.2</v>
      </c>
      <c r="I8">
        <v>8</v>
      </c>
    </row>
    <row r="9" spans="2:9" x14ac:dyDescent="0.4">
      <c r="B9">
        <v>106</v>
      </c>
      <c r="C9" t="s">
        <v>224</v>
      </c>
      <c r="D9">
        <v>2</v>
      </c>
      <c r="E9">
        <v>6</v>
      </c>
      <c r="F9">
        <v>85</v>
      </c>
      <c r="G9">
        <v>92</v>
      </c>
      <c r="H9">
        <v>83.2</v>
      </c>
      <c r="I9">
        <v>4</v>
      </c>
    </row>
    <row r="10" spans="2:9" x14ac:dyDescent="0.4">
      <c r="B10">
        <v>107</v>
      </c>
      <c r="C10" t="s">
        <v>225</v>
      </c>
      <c r="D10">
        <v>4</v>
      </c>
      <c r="E10">
        <v>12</v>
      </c>
      <c r="F10">
        <v>95</v>
      </c>
      <c r="G10">
        <v>96</v>
      </c>
      <c r="H10">
        <v>83.6</v>
      </c>
      <c r="I10">
        <v>3</v>
      </c>
    </row>
    <row r="11" spans="2:9" x14ac:dyDescent="0.4">
      <c r="B11">
        <v>108</v>
      </c>
      <c r="C11" t="s">
        <v>226</v>
      </c>
      <c r="D11">
        <v>0</v>
      </c>
      <c r="E11">
        <v>0</v>
      </c>
      <c r="F11">
        <v>100</v>
      </c>
      <c r="G11">
        <v>88</v>
      </c>
      <c r="H11">
        <v>92.8</v>
      </c>
      <c r="I11">
        <v>2</v>
      </c>
    </row>
    <row r="12" spans="2:9" x14ac:dyDescent="0.4">
      <c r="B12" t="s">
        <v>227</v>
      </c>
      <c r="F12">
        <v>86</v>
      </c>
      <c r="G12">
        <v>87.63</v>
      </c>
      <c r="H12">
        <v>78.349999999999994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23E-9A7F-4B50-851A-0569D999E823}">
  <dimension ref="A1:I23"/>
  <sheetViews>
    <sheetView workbookViewId="0">
      <selection activeCell="I4" sqref="I4:I23"/>
    </sheetView>
  </sheetViews>
  <sheetFormatPr defaultRowHeight="17.399999999999999" x14ac:dyDescent="0.4"/>
  <cols>
    <col min="1" max="5" width="7.09765625" customWidth="1"/>
    <col min="6" max="6" width="13.09765625" bestFit="1" customWidth="1"/>
    <col min="7" max="7" width="10.59765625" bestFit="1" customWidth="1"/>
    <col min="8" max="8" width="10.3984375" bestFit="1" customWidth="1"/>
    <col min="9" max="9" width="11.59765625" customWidth="1"/>
  </cols>
  <sheetData>
    <row r="1" spans="1:9" ht="21" x14ac:dyDescent="0.4">
      <c r="A1" s="21" t="s">
        <v>73</v>
      </c>
      <c r="B1" s="21"/>
      <c r="C1" s="21"/>
      <c r="D1" s="21"/>
      <c r="E1" s="21"/>
      <c r="F1" s="21"/>
      <c r="G1" s="21"/>
      <c r="H1" s="21"/>
      <c r="I1" s="21"/>
    </row>
    <row r="3" spans="1:9" x14ac:dyDescent="0.4">
      <c r="A3" s="4" t="s">
        <v>74</v>
      </c>
      <c r="B3" s="4" t="s">
        <v>1</v>
      </c>
      <c r="C3" s="4" t="s">
        <v>75</v>
      </c>
      <c r="D3" s="4" t="s">
        <v>76</v>
      </c>
      <c r="E3" s="4" t="s">
        <v>77</v>
      </c>
      <c r="F3" s="4" t="s">
        <v>78</v>
      </c>
      <c r="G3" s="4" t="s">
        <v>79</v>
      </c>
      <c r="H3" s="4" t="s">
        <v>80</v>
      </c>
      <c r="I3" s="4" t="s">
        <v>81</v>
      </c>
    </row>
    <row r="4" spans="1:9" x14ac:dyDescent="0.4">
      <c r="A4" s="4">
        <v>1</v>
      </c>
      <c r="B4" s="4" t="s">
        <v>82</v>
      </c>
      <c r="C4" s="4" t="s">
        <v>83</v>
      </c>
      <c r="D4" s="4" t="s">
        <v>84</v>
      </c>
      <c r="E4" s="4">
        <v>19</v>
      </c>
      <c r="F4" s="4" t="s">
        <v>85</v>
      </c>
      <c r="G4" s="7">
        <v>1830000</v>
      </c>
      <c r="H4" s="4">
        <v>11</v>
      </c>
      <c r="I4" s="7">
        <v>356000</v>
      </c>
    </row>
    <row r="5" spans="1:9" x14ac:dyDescent="0.4">
      <c r="A5" s="4">
        <v>2</v>
      </c>
      <c r="B5" s="4" t="s">
        <v>86</v>
      </c>
      <c r="C5" s="4" t="s">
        <v>83</v>
      </c>
      <c r="D5" s="4" t="s">
        <v>87</v>
      </c>
      <c r="E5" s="4">
        <v>32</v>
      </c>
      <c r="F5" s="4" t="s">
        <v>88</v>
      </c>
      <c r="G5" s="7">
        <v>1800000</v>
      </c>
      <c r="H5" s="4">
        <v>23</v>
      </c>
      <c r="I5" s="7">
        <v>982000</v>
      </c>
    </row>
    <row r="6" spans="1:9" x14ac:dyDescent="0.4">
      <c r="A6" s="4">
        <v>3</v>
      </c>
      <c r="B6" s="4" t="s">
        <v>89</v>
      </c>
      <c r="C6" s="4" t="s">
        <v>90</v>
      </c>
      <c r="D6" s="4" t="s">
        <v>87</v>
      </c>
      <c r="E6" s="4">
        <v>21</v>
      </c>
      <c r="F6" s="4" t="s">
        <v>85</v>
      </c>
      <c r="G6" s="7">
        <v>2700000</v>
      </c>
      <c r="H6" s="4">
        <v>12</v>
      </c>
      <c r="I6" s="7">
        <v>653000</v>
      </c>
    </row>
    <row r="7" spans="1:9" x14ac:dyDescent="0.4">
      <c r="A7" s="4">
        <v>4</v>
      </c>
      <c r="B7" s="4" t="s">
        <v>91</v>
      </c>
      <c r="C7" s="4" t="s">
        <v>83</v>
      </c>
      <c r="D7" s="4" t="s">
        <v>84</v>
      </c>
      <c r="E7" s="4">
        <v>18</v>
      </c>
      <c r="F7" s="4" t="s">
        <v>85</v>
      </c>
      <c r="G7" s="7">
        <v>2550000</v>
      </c>
      <c r="H7" s="4">
        <v>21</v>
      </c>
      <c r="I7" s="7">
        <v>720000</v>
      </c>
    </row>
    <row r="8" spans="1:9" x14ac:dyDescent="0.4">
      <c r="A8" s="4">
        <v>5</v>
      </c>
      <c r="B8" s="4" t="s">
        <v>92</v>
      </c>
      <c r="C8" s="4" t="s">
        <v>90</v>
      </c>
      <c r="D8" s="4" t="s">
        <v>87</v>
      </c>
      <c r="E8" s="4">
        <v>33</v>
      </c>
      <c r="F8" s="4" t="s">
        <v>88</v>
      </c>
      <c r="G8" s="7">
        <v>1400000</v>
      </c>
      <c r="H8" s="4">
        <v>18</v>
      </c>
      <c r="I8" s="7">
        <v>895000</v>
      </c>
    </row>
    <row r="9" spans="1:9" x14ac:dyDescent="0.4">
      <c r="A9" s="4">
        <v>6</v>
      </c>
      <c r="B9" s="4" t="s">
        <v>93</v>
      </c>
      <c r="C9" s="4" t="s">
        <v>90</v>
      </c>
      <c r="D9" s="4" t="s">
        <v>87</v>
      </c>
      <c r="E9" s="4">
        <v>42</v>
      </c>
      <c r="F9" s="4" t="s">
        <v>94</v>
      </c>
      <c r="G9" s="7">
        <v>2300000</v>
      </c>
      <c r="H9" s="4">
        <v>17</v>
      </c>
      <c r="I9" s="7">
        <v>653000</v>
      </c>
    </row>
    <row r="10" spans="1:9" x14ac:dyDescent="0.4">
      <c r="A10" s="4">
        <v>7</v>
      </c>
      <c r="B10" s="4" t="s">
        <v>95</v>
      </c>
      <c r="C10" s="4" t="s">
        <v>83</v>
      </c>
      <c r="D10" s="4" t="s">
        <v>84</v>
      </c>
      <c r="E10" s="4">
        <v>38</v>
      </c>
      <c r="F10" s="4" t="s">
        <v>96</v>
      </c>
      <c r="G10" s="7">
        <v>2100000</v>
      </c>
      <c r="H10" s="4">
        <v>13</v>
      </c>
      <c r="I10" s="7">
        <v>812000</v>
      </c>
    </row>
    <row r="11" spans="1:9" x14ac:dyDescent="0.4">
      <c r="A11" s="4">
        <v>8</v>
      </c>
      <c r="B11" s="4" t="s">
        <v>97</v>
      </c>
      <c r="C11" s="4" t="s">
        <v>90</v>
      </c>
      <c r="D11" s="4" t="s">
        <v>87</v>
      </c>
      <c r="E11" s="4">
        <v>25</v>
      </c>
      <c r="F11" s="4" t="s">
        <v>85</v>
      </c>
      <c r="G11" s="7">
        <v>2000000</v>
      </c>
      <c r="H11" s="4">
        <v>28</v>
      </c>
      <c r="I11" s="7">
        <v>1500000</v>
      </c>
    </row>
    <row r="12" spans="1:9" x14ac:dyDescent="0.4">
      <c r="A12" s="4">
        <v>9</v>
      </c>
      <c r="B12" s="4" t="s">
        <v>98</v>
      </c>
      <c r="C12" s="4" t="s">
        <v>83</v>
      </c>
      <c r="D12" s="4" t="s">
        <v>84</v>
      </c>
      <c r="E12" s="4">
        <v>28</v>
      </c>
      <c r="F12" s="4" t="s">
        <v>94</v>
      </c>
      <c r="G12" s="7">
        <v>1800000</v>
      </c>
      <c r="H12" s="4">
        <v>17</v>
      </c>
      <c r="I12" s="7">
        <v>980000</v>
      </c>
    </row>
    <row r="13" spans="1:9" x14ac:dyDescent="0.4">
      <c r="A13" s="4">
        <v>10</v>
      </c>
      <c r="B13" s="4" t="s">
        <v>99</v>
      </c>
      <c r="C13" s="4" t="s">
        <v>83</v>
      </c>
      <c r="D13" s="4" t="s">
        <v>87</v>
      </c>
      <c r="E13" s="4">
        <v>32</v>
      </c>
      <c r="F13" s="4" t="s">
        <v>96</v>
      </c>
      <c r="G13" s="7">
        <v>1600000</v>
      </c>
      <c r="H13" s="4">
        <v>13</v>
      </c>
      <c r="I13" s="7">
        <v>1280000</v>
      </c>
    </row>
    <row r="14" spans="1:9" x14ac:dyDescent="0.4">
      <c r="A14" s="4">
        <v>11</v>
      </c>
      <c r="B14" s="4" t="s">
        <v>100</v>
      </c>
      <c r="C14" s="4" t="s">
        <v>83</v>
      </c>
      <c r="D14" s="4" t="s">
        <v>84</v>
      </c>
      <c r="E14" s="4">
        <v>35</v>
      </c>
      <c r="F14" s="4" t="s">
        <v>96</v>
      </c>
      <c r="G14" s="7">
        <v>1500000</v>
      </c>
      <c r="H14" s="4">
        <v>14</v>
      </c>
      <c r="I14" s="7">
        <v>632000</v>
      </c>
    </row>
    <row r="15" spans="1:9" x14ac:dyDescent="0.4">
      <c r="A15" s="4">
        <v>12</v>
      </c>
      <c r="B15" s="4" t="s">
        <v>101</v>
      </c>
      <c r="C15" s="4" t="s">
        <v>83</v>
      </c>
      <c r="D15" s="4" t="s">
        <v>87</v>
      </c>
      <c r="E15" s="4">
        <v>28</v>
      </c>
      <c r="F15" s="4" t="s">
        <v>94</v>
      </c>
      <c r="G15" s="7">
        <v>1300000</v>
      </c>
      <c r="H15" s="4">
        <v>15</v>
      </c>
      <c r="I15" s="7">
        <v>856000</v>
      </c>
    </row>
    <row r="16" spans="1:9" x14ac:dyDescent="0.4">
      <c r="A16" s="4">
        <v>13</v>
      </c>
      <c r="B16" s="4" t="s">
        <v>102</v>
      </c>
      <c r="C16" s="4" t="s">
        <v>83</v>
      </c>
      <c r="D16" s="4" t="s">
        <v>87</v>
      </c>
      <c r="E16" s="4">
        <v>31</v>
      </c>
      <c r="F16" s="4" t="s">
        <v>96</v>
      </c>
      <c r="G16" s="7">
        <v>1400000</v>
      </c>
      <c r="H16" s="4">
        <v>23</v>
      </c>
      <c r="I16" s="7">
        <v>1170000</v>
      </c>
    </row>
    <row r="17" spans="1:9" x14ac:dyDescent="0.4">
      <c r="A17" s="4">
        <v>14</v>
      </c>
      <c r="B17" s="4" t="s">
        <v>103</v>
      </c>
      <c r="C17" s="4" t="s">
        <v>83</v>
      </c>
      <c r="D17" s="4" t="s">
        <v>84</v>
      </c>
      <c r="E17" s="4">
        <v>25</v>
      </c>
      <c r="F17" s="4" t="s">
        <v>88</v>
      </c>
      <c r="G17" s="7">
        <v>2100000</v>
      </c>
      <c r="H17" s="4">
        <v>24</v>
      </c>
      <c r="I17" s="7">
        <v>1260000</v>
      </c>
    </row>
    <row r="18" spans="1:9" x14ac:dyDescent="0.4">
      <c r="A18" s="4">
        <v>15</v>
      </c>
      <c r="B18" s="4" t="s">
        <v>104</v>
      </c>
      <c r="C18" s="4" t="s">
        <v>83</v>
      </c>
      <c r="D18" s="4" t="s">
        <v>84</v>
      </c>
      <c r="E18" s="4">
        <v>29</v>
      </c>
      <c r="F18" s="4" t="s">
        <v>88</v>
      </c>
      <c r="G18" s="7">
        <v>2300000</v>
      </c>
      <c r="H18" s="4">
        <v>21</v>
      </c>
      <c r="I18" s="7">
        <v>1310000</v>
      </c>
    </row>
    <row r="19" spans="1:9" x14ac:dyDescent="0.4">
      <c r="A19" s="4">
        <v>16</v>
      </c>
      <c r="B19" s="4" t="s">
        <v>105</v>
      </c>
      <c r="C19" s="4" t="s">
        <v>90</v>
      </c>
      <c r="D19" s="4" t="s">
        <v>87</v>
      </c>
      <c r="E19" s="4">
        <v>26</v>
      </c>
      <c r="F19" s="4" t="s">
        <v>94</v>
      </c>
      <c r="G19" s="7">
        <v>2700000</v>
      </c>
      <c r="H19" s="4">
        <v>18</v>
      </c>
      <c r="I19" s="7">
        <v>530000</v>
      </c>
    </row>
    <row r="20" spans="1:9" x14ac:dyDescent="0.4">
      <c r="A20" s="4">
        <v>17</v>
      </c>
      <c r="B20" s="4" t="s">
        <v>106</v>
      </c>
      <c r="C20" s="4" t="s">
        <v>83</v>
      </c>
      <c r="D20" s="4" t="s">
        <v>84</v>
      </c>
      <c r="E20" s="4">
        <v>25</v>
      </c>
      <c r="F20" s="4" t="s">
        <v>88</v>
      </c>
      <c r="G20" s="7">
        <v>2550000</v>
      </c>
      <c r="H20" s="4">
        <v>11</v>
      </c>
      <c r="I20" s="7">
        <v>245000</v>
      </c>
    </row>
    <row r="21" spans="1:9" x14ac:dyDescent="0.4">
      <c r="A21" s="4">
        <v>18</v>
      </c>
      <c r="B21" s="4" t="s">
        <v>107</v>
      </c>
      <c r="C21" s="4" t="s">
        <v>83</v>
      </c>
      <c r="D21" s="4" t="s">
        <v>87</v>
      </c>
      <c r="E21" s="4">
        <v>35</v>
      </c>
      <c r="F21" s="4" t="s">
        <v>96</v>
      </c>
      <c r="G21" s="7">
        <v>1250000</v>
      </c>
      <c r="H21" s="4">
        <v>12</v>
      </c>
      <c r="I21" s="7">
        <v>752000</v>
      </c>
    </row>
    <row r="22" spans="1:9" x14ac:dyDescent="0.4">
      <c r="A22" s="4">
        <v>19</v>
      </c>
      <c r="B22" s="4" t="s">
        <v>108</v>
      </c>
      <c r="C22" s="4" t="s">
        <v>90</v>
      </c>
      <c r="D22" s="4" t="s">
        <v>87</v>
      </c>
      <c r="E22" s="4">
        <v>32</v>
      </c>
      <c r="F22" s="4" t="s">
        <v>94</v>
      </c>
      <c r="G22" s="7">
        <v>1200000</v>
      </c>
      <c r="H22" s="4">
        <v>15</v>
      </c>
      <c r="I22" s="7">
        <v>420000</v>
      </c>
    </row>
    <row r="23" spans="1:9" x14ac:dyDescent="0.4">
      <c r="A23" s="4">
        <v>20</v>
      </c>
      <c r="B23" s="4" t="s">
        <v>109</v>
      </c>
      <c r="C23" s="4" t="s">
        <v>90</v>
      </c>
      <c r="D23" s="4" t="s">
        <v>84</v>
      </c>
      <c r="E23" s="4">
        <v>24</v>
      </c>
      <c r="F23" s="4" t="s">
        <v>96</v>
      </c>
      <c r="G23" s="7">
        <v>950000</v>
      </c>
      <c r="H23" s="4">
        <v>21</v>
      </c>
      <c r="I23" s="7">
        <v>782000</v>
      </c>
    </row>
  </sheetData>
  <mergeCells count="1">
    <mergeCell ref="A1:I1"/>
  </mergeCells>
  <phoneticPr fontId="1" type="noConversion"/>
  <conditionalFormatting sqref="I4:I23">
    <cfRule type="aboveAverage" dxfId="0" priority="1" equalAverag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abSelected="1" topLeftCell="A10" workbookViewId="0">
      <selection activeCell="C16" sqref="C16"/>
    </sheetView>
  </sheetViews>
  <sheetFormatPr defaultRowHeight="17.399999999999999" x14ac:dyDescent="0.4"/>
  <sheetData>
    <row r="1" spans="1:10" x14ac:dyDescent="0.4">
      <c r="A1" s="2" t="s">
        <v>3</v>
      </c>
      <c r="B1" s="3" t="s">
        <v>4</v>
      </c>
      <c r="F1" s="2" t="s">
        <v>19</v>
      </c>
      <c r="G1" s="3" t="s">
        <v>174</v>
      </c>
    </row>
    <row r="2" spans="1:10" x14ac:dyDescent="0.4">
      <c r="A2" s="4" t="s">
        <v>5</v>
      </c>
      <c r="B2" s="4" t="s">
        <v>6</v>
      </c>
      <c r="C2" s="4" t="s">
        <v>7</v>
      </c>
      <c r="D2" s="4" t="s">
        <v>8</v>
      </c>
      <c r="F2" s="4" t="s">
        <v>175</v>
      </c>
      <c r="G2" s="4" t="s">
        <v>176</v>
      </c>
      <c r="H2" s="4" t="s">
        <v>177</v>
      </c>
    </row>
    <row r="3" spans="1:10" x14ac:dyDescent="0.4">
      <c r="A3" s="4" t="s">
        <v>172</v>
      </c>
      <c r="B3" s="4" t="s">
        <v>10</v>
      </c>
      <c r="C3" s="4">
        <v>67</v>
      </c>
      <c r="D3" s="4">
        <v>73</v>
      </c>
      <c r="F3" s="4" t="s">
        <v>178</v>
      </c>
      <c r="G3" s="4">
        <v>1111</v>
      </c>
      <c r="H3" s="4">
        <v>95</v>
      </c>
    </row>
    <row r="4" spans="1:10" x14ac:dyDescent="0.4">
      <c r="A4" s="4" t="s">
        <v>173</v>
      </c>
      <c r="B4" s="4" t="s">
        <v>12</v>
      </c>
      <c r="C4" s="4">
        <v>89</v>
      </c>
      <c r="D4" s="4">
        <v>92</v>
      </c>
      <c r="F4" s="4" t="s">
        <v>179</v>
      </c>
      <c r="G4" s="4">
        <v>2222</v>
      </c>
      <c r="H4" s="4">
        <v>246</v>
      </c>
    </row>
    <row r="5" spans="1:10" x14ac:dyDescent="0.4">
      <c r="A5" s="4" t="s">
        <v>9</v>
      </c>
      <c r="B5" s="4" t="s">
        <v>13</v>
      </c>
      <c r="C5" s="4">
        <v>79</v>
      </c>
      <c r="D5" s="4">
        <v>83</v>
      </c>
      <c r="F5" s="4" t="s">
        <v>180</v>
      </c>
      <c r="G5" s="4">
        <v>3333</v>
      </c>
      <c r="H5" s="4">
        <v>193</v>
      </c>
    </row>
    <row r="6" spans="1:10" x14ac:dyDescent="0.4">
      <c r="A6" s="4" t="s">
        <v>11</v>
      </c>
      <c r="B6" s="4" t="s">
        <v>14</v>
      </c>
      <c r="C6" s="4">
        <v>92</v>
      </c>
      <c r="D6" s="4">
        <v>96</v>
      </c>
      <c r="F6" s="4" t="s">
        <v>181</v>
      </c>
      <c r="G6" s="4">
        <v>1111</v>
      </c>
      <c r="H6" s="4">
        <v>88</v>
      </c>
    </row>
    <row r="7" spans="1:10" x14ac:dyDescent="0.4">
      <c r="A7" s="4" t="s">
        <v>9</v>
      </c>
      <c r="B7" s="4" t="s">
        <v>15</v>
      </c>
      <c r="C7" s="4">
        <v>100</v>
      </c>
      <c r="D7" s="4">
        <v>95</v>
      </c>
      <c r="F7" s="4" t="s">
        <v>182</v>
      </c>
      <c r="G7" s="4">
        <v>2222</v>
      </c>
      <c r="H7" s="4">
        <v>135</v>
      </c>
    </row>
    <row r="8" spans="1:10" x14ac:dyDescent="0.4">
      <c r="A8" s="4" t="s">
        <v>11</v>
      </c>
      <c r="B8" s="4" t="s">
        <v>16</v>
      </c>
      <c r="C8" s="4">
        <v>84</v>
      </c>
      <c r="D8" s="4">
        <v>85</v>
      </c>
      <c r="F8" s="4" t="s">
        <v>183</v>
      </c>
      <c r="G8" s="4">
        <v>4444</v>
      </c>
      <c r="H8" s="4">
        <v>201</v>
      </c>
    </row>
    <row r="9" spans="1:10" x14ac:dyDescent="0.4">
      <c r="A9" s="4" t="s">
        <v>11</v>
      </c>
      <c r="B9" s="4" t="s">
        <v>17</v>
      </c>
      <c r="C9" s="4">
        <v>59</v>
      </c>
      <c r="D9" s="4">
        <v>64</v>
      </c>
      <c r="F9" s="4" t="s">
        <v>184</v>
      </c>
      <c r="G9" s="4">
        <v>2222</v>
      </c>
      <c r="H9" s="4">
        <v>127</v>
      </c>
    </row>
    <row r="10" spans="1:10" x14ac:dyDescent="0.4">
      <c r="F10" s="4" t="s">
        <v>185</v>
      </c>
      <c r="G10" s="4">
        <v>1111</v>
      </c>
      <c r="H10" s="4">
        <v>195</v>
      </c>
      <c r="I10" s="22" t="s">
        <v>186</v>
      </c>
      <c r="J10" s="23"/>
    </row>
    <row r="11" spans="1:10" x14ac:dyDescent="0.4">
      <c r="B11" s="4" t="s">
        <v>236</v>
      </c>
      <c r="C11" s="29" t="s">
        <v>18</v>
      </c>
      <c r="D11" s="29"/>
      <c r="F11" s="4" t="s">
        <v>187</v>
      </c>
      <c r="G11" s="4">
        <v>3333</v>
      </c>
      <c r="H11" s="4">
        <v>122</v>
      </c>
      <c r="I11" s="24"/>
      <c r="J11" s="25"/>
    </row>
    <row r="12" spans="1:10" x14ac:dyDescent="0.4">
      <c r="B12" s="4" t="s">
        <v>173</v>
      </c>
      <c r="C12" s="28">
        <f>DSUM(A2:D9,4,B11:B12)/DCOUNTA(A2:D9,1,B11:B12)</f>
        <v>90</v>
      </c>
      <c r="D12" s="28"/>
      <c r="F12" s="4" t="s">
        <v>188</v>
      </c>
      <c r="G12" s="4">
        <v>2222</v>
      </c>
      <c r="H12" s="4">
        <v>103</v>
      </c>
      <c r="I12" s="26" t="str">
        <f>COUNTIF(F3:G12,_xlfn.MODE.SNGL(G3:G12))&amp;"개"</f>
        <v>4개</v>
      </c>
      <c r="J12" s="27"/>
    </row>
    <row r="14" spans="1:10" x14ac:dyDescent="0.4">
      <c r="A14" s="2" t="s">
        <v>20</v>
      </c>
      <c r="B14" s="3" t="s">
        <v>21</v>
      </c>
      <c r="F14" s="2" t="s">
        <v>31</v>
      </c>
      <c r="G14" s="3" t="s">
        <v>32</v>
      </c>
    </row>
    <row r="15" spans="1:10" x14ac:dyDescent="0.4">
      <c r="A15" s="4" t="s">
        <v>6</v>
      </c>
      <c r="B15" s="4" t="s">
        <v>22</v>
      </c>
      <c r="C15" s="5" t="s">
        <v>23</v>
      </c>
      <c r="F15" s="4" t="s">
        <v>1</v>
      </c>
      <c r="G15" s="4" t="s">
        <v>33</v>
      </c>
      <c r="H15" s="5" t="s">
        <v>41</v>
      </c>
    </row>
    <row r="16" spans="1:10" x14ac:dyDescent="0.4">
      <c r="A16" s="4">
        <v>2025101</v>
      </c>
      <c r="B16" s="4" t="s">
        <v>24</v>
      </c>
      <c r="C16" s="4"/>
      <c r="F16" s="4" t="s">
        <v>34</v>
      </c>
      <c r="G16" s="4">
        <v>78</v>
      </c>
      <c r="H16" s="4" t="str">
        <f>IF(LARGE($G$16:$G$22,4)&lt;G16,"입상","")</f>
        <v/>
      </c>
    </row>
    <row r="17" spans="1:8" x14ac:dyDescent="0.4">
      <c r="A17" s="4">
        <v>2025201</v>
      </c>
      <c r="B17" s="4" t="s">
        <v>25</v>
      </c>
      <c r="C17" s="4"/>
      <c r="F17" s="4" t="s">
        <v>35</v>
      </c>
      <c r="G17" s="4">
        <v>91</v>
      </c>
      <c r="H17" s="4" t="str">
        <f t="shared" ref="H17:H22" si="0">IF(LARGE($G$16:$G$22,4)&lt;G17,"입상","")</f>
        <v>입상</v>
      </c>
    </row>
    <row r="18" spans="1:8" x14ac:dyDescent="0.4">
      <c r="A18" s="4">
        <v>2025102</v>
      </c>
      <c r="B18" s="4" t="s">
        <v>26</v>
      </c>
      <c r="C18" s="4"/>
      <c r="F18" s="4" t="s">
        <v>36</v>
      </c>
      <c r="G18" s="4">
        <v>83</v>
      </c>
      <c r="H18" s="4" t="str">
        <f t="shared" si="0"/>
        <v/>
      </c>
    </row>
    <row r="19" spans="1:8" x14ac:dyDescent="0.4">
      <c r="A19" s="4">
        <v>2025301</v>
      </c>
      <c r="B19" s="4" t="s">
        <v>27</v>
      </c>
      <c r="C19" s="4"/>
      <c r="F19" s="4" t="s">
        <v>37</v>
      </c>
      <c r="G19" s="4">
        <v>92</v>
      </c>
      <c r="H19" s="4" t="str">
        <f t="shared" si="0"/>
        <v>입상</v>
      </c>
    </row>
    <row r="20" spans="1:8" x14ac:dyDescent="0.4">
      <c r="A20" s="4">
        <v>2025202</v>
      </c>
      <c r="B20" s="4" t="s">
        <v>28</v>
      </c>
      <c r="C20" s="4"/>
      <c r="F20" s="4" t="s">
        <v>38</v>
      </c>
      <c r="G20" s="4">
        <v>96</v>
      </c>
      <c r="H20" s="4" t="str">
        <f t="shared" si="0"/>
        <v>입상</v>
      </c>
    </row>
    <row r="21" spans="1:8" x14ac:dyDescent="0.4">
      <c r="A21" s="4">
        <v>2025402</v>
      </c>
      <c r="B21" s="4" t="s">
        <v>29</v>
      </c>
      <c r="C21" s="4"/>
      <c r="F21" s="4" t="s">
        <v>39</v>
      </c>
      <c r="G21" s="4">
        <v>80</v>
      </c>
      <c r="H21" s="4" t="str">
        <f t="shared" si="0"/>
        <v/>
      </c>
    </row>
    <row r="22" spans="1:8" x14ac:dyDescent="0.4">
      <c r="A22" s="4">
        <v>2025203</v>
      </c>
      <c r="B22" s="4" t="s">
        <v>30</v>
      </c>
      <c r="C22" s="4"/>
      <c r="F22" s="4" t="s">
        <v>40</v>
      </c>
      <c r="G22" s="4">
        <v>87</v>
      </c>
      <c r="H22" s="4" t="str">
        <f t="shared" si="0"/>
        <v/>
      </c>
    </row>
    <row r="24" spans="1:8" x14ac:dyDescent="0.4">
      <c r="A24" s="2" t="s">
        <v>42</v>
      </c>
      <c r="B24" s="3" t="s">
        <v>43</v>
      </c>
    </row>
    <row r="25" spans="1:8" x14ac:dyDescent="0.4">
      <c r="A25" s="28" t="s">
        <v>44</v>
      </c>
      <c r="B25" s="28"/>
      <c r="C25" s="29" t="s">
        <v>45</v>
      </c>
      <c r="D25" s="29"/>
    </row>
    <row r="26" spans="1:8" x14ac:dyDescent="0.4">
      <c r="A26" s="28" t="s">
        <v>46</v>
      </c>
      <c r="B26" s="28"/>
      <c r="C26" s="28" t="str">
        <f>LEFT(A26,LEN(A26)-4)</f>
        <v>ASP(공개)</v>
      </c>
      <c r="D26" s="28"/>
    </row>
    <row r="27" spans="1:8" x14ac:dyDescent="0.4">
      <c r="A27" s="28" t="s">
        <v>47</v>
      </c>
      <c r="B27" s="28"/>
      <c r="C27" s="28" t="str">
        <f t="shared" ref="C27:C31" si="1">LEFT(A27,LEN(A27)-4)</f>
        <v>JSP(재수강)</v>
      </c>
      <c r="D27" s="28"/>
    </row>
    <row r="28" spans="1:8" x14ac:dyDescent="0.4">
      <c r="A28" s="28" t="s">
        <v>48</v>
      </c>
      <c r="B28" s="28"/>
      <c r="C28" s="28" t="str">
        <f t="shared" si="1"/>
        <v>CGI(교양)</v>
      </c>
      <c r="D28" s="28"/>
    </row>
    <row r="29" spans="1:8" x14ac:dyDescent="0.4">
      <c r="A29" s="28" t="s">
        <v>49</v>
      </c>
      <c r="B29" s="28"/>
      <c r="C29" s="28" t="str">
        <f t="shared" si="1"/>
        <v>NSAPI(교양)</v>
      </c>
      <c r="D29" s="28"/>
    </row>
    <row r="30" spans="1:8" x14ac:dyDescent="0.4">
      <c r="A30" s="28" t="s">
        <v>50</v>
      </c>
      <c r="B30" s="28"/>
      <c r="C30" s="28" t="str">
        <f t="shared" si="1"/>
        <v>ISAPI(교양)</v>
      </c>
      <c r="D30" s="28"/>
    </row>
    <row r="31" spans="1:8" x14ac:dyDescent="0.4">
      <c r="A31" s="28" t="s">
        <v>51</v>
      </c>
      <c r="B31" s="28"/>
      <c r="C31" s="28" t="str">
        <f t="shared" si="1"/>
        <v>PHP(재수강)</v>
      </c>
      <c r="D31" s="28"/>
    </row>
  </sheetData>
  <mergeCells count="18">
    <mergeCell ref="A25:B25"/>
    <mergeCell ref="A31:B31"/>
    <mergeCell ref="A30:B30"/>
    <mergeCell ref="A29:B29"/>
    <mergeCell ref="A28:B28"/>
    <mergeCell ref="A27:B27"/>
    <mergeCell ref="A26:B26"/>
    <mergeCell ref="I10:J11"/>
    <mergeCell ref="I12:J12"/>
    <mergeCell ref="C12:D12"/>
    <mergeCell ref="C11:D11"/>
    <mergeCell ref="C31:D31"/>
    <mergeCell ref="C30:D30"/>
    <mergeCell ref="C29:D29"/>
    <mergeCell ref="C28:D28"/>
    <mergeCell ref="C27:D27"/>
    <mergeCell ref="C26:D26"/>
    <mergeCell ref="C25:D2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0"/>
  <sheetViews>
    <sheetView topLeftCell="A6" workbookViewId="0">
      <selection activeCell="D6" sqref="D6"/>
    </sheetView>
  </sheetViews>
  <sheetFormatPr defaultRowHeight="17.399999999999999" outlineLevelRow="3" x14ac:dyDescent="0.4"/>
  <cols>
    <col min="3" max="3" width="9.09765625" bestFit="1" customWidth="1"/>
    <col min="4" max="4" width="10.59765625" bestFit="1" customWidth="1"/>
    <col min="5" max="5" width="9.09765625" bestFit="1" customWidth="1"/>
    <col min="6" max="6" width="10.59765625" customWidth="1"/>
  </cols>
  <sheetData>
    <row r="1" spans="1:6" ht="21" x14ac:dyDescent="0.4">
      <c r="A1" s="21" t="s">
        <v>110</v>
      </c>
      <c r="B1" s="21"/>
      <c r="C1" s="21"/>
      <c r="D1" s="21"/>
      <c r="E1" s="21"/>
      <c r="F1" s="21"/>
    </row>
    <row r="3" spans="1:6" x14ac:dyDescent="0.4">
      <c r="A3" s="4" t="s">
        <v>111</v>
      </c>
      <c r="B3" s="4" t="s">
        <v>112</v>
      </c>
      <c r="C3" s="4" t="s">
        <v>113</v>
      </c>
      <c r="D3" s="4" t="s">
        <v>114</v>
      </c>
      <c r="E3" s="4" t="s">
        <v>115</v>
      </c>
      <c r="F3" s="4" t="s">
        <v>116</v>
      </c>
    </row>
    <row r="4" spans="1:6" outlineLevel="3" x14ac:dyDescent="0.4">
      <c r="A4" s="4" t="s">
        <v>117</v>
      </c>
      <c r="B4" s="4" t="s">
        <v>120</v>
      </c>
      <c r="C4" s="7">
        <v>800</v>
      </c>
      <c r="D4" s="7">
        <f>1300*C4</f>
        <v>1040000</v>
      </c>
      <c r="E4" s="7">
        <v>1000</v>
      </c>
      <c r="F4" s="7">
        <f>E4*500</f>
        <v>500000</v>
      </c>
    </row>
    <row r="5" spans="1:6" outlineLevel="3" x14ac:dyDescent="0.4">
      <c r="A5" s="4" t="s">
        <v>121</v>
      </c>
      <c r="B5" s="4" t="s">
        <v>120</v>
      </c>
      <c r="C5" s="7">
        <v>800</v>
      </c>
      <c r="D5" s="7">
        <f>1300*C5</f>
        <v>1040000</v>
      </c>
      <c r="E5" s="7">
        <v>700</v>
      </c>
      <c r="F5" s="7">
        <f>E5*500</f>
        <v>350000</v>
      </c>
    </row>
    <row r="6" spans="1:6" outlineLevel="3" x14ac:dyDescent="0.4">
      <c r="A6" s="4" t="s">
        <v>122</v>
      </c>
      <c r="B6" s="4" t="s">
        <v>120</v>
      </c>
      <c r="C6" s="7">
        <v>1300</v>
      </c>
      <c r="D6" s="7">
        <f>1300*C6</f>
        <v>1690000</v>
      </c>
      <c r="E6" s="7">
        <v>1200</v>
      </c>
      <c r="F6" s="7">
        <f>E6*500</f>
        <v>600000</v>
      </c>
    </row>
    <row r="7" spans="1:6" outlineLevel="2" x14ac:dyDescent="0.4">
      <c r="A7" s="4"/>
      <c r="B7" s="16" t="s">
        <v>232</v>
      </c>
      <c r="C7" s="7"/>
      <c r="D7" s="7"/>
      <c r="E7" s="7"/>
      <c r="F7" s="7">
        <f>SUBTOTAL(9,F4:F6)</f>
        <v>1450000</v>
      </c>
    </row>
    <row r="8" spans="1:6" outlineLevel="1" x14ac:dyDescent="0.4">
      <c r="A8" s="4"/>
      <c r="B8" s="16" t="s">
        <v>228</v>
      </c>
      <c r="C8" s="7"/>
      <c r="D8" s="7"/>
      <c r="E8" s="7">
        <f>SUBTOTAL(1,E4:E6)</f>
        <v>966.66666666666663</v>
      </c>
      <c r="F8" s="7"/>
    </row>
    <row r="9" spans="1:6" outlineLevel="3" x14ac:dyDescent="0.4">
      <c r="A9" s="4" t="s">
        <v>117</v>
      </c>
      <c r="B9" s="4" t="s">
        <v>119</v>
      </c>
      <c r="C9" s="7">
        <v>900</v>
      </c>
      <c r="D9" s="7">
        <f>1300*C9</f>
        <v>1170000</v>
      </c>
      <c r="E9" s="7">
        <v>1000</v>
      </c>
      <c r="F9" s="7">
        <f>E9*500</f>
        <v>500000</v>
      </c>
    </row>
    <row r="10" spans="1:6" outlineLevel="3" x14ac:dyDescent="0.4">
      <c r="A10" s="4" t="s">
        <v>121</v>
      </c>
      <c r="B10" s="4" t="s">
        <v>119</v>
      </c>
      <c r="C10" s="7">
        <v>700</v>
      </c>
      <c r="D10" s="7">
        <f>1300*C10</f>
        <v>910000</v>
      </c>
      <c r="E10" s="7">
        <v>850</v>
      </c>
      <c r="F10" s="7">
        <f>E10*500</f>
        <v>425000</v>
      </c>
    </row>
    <row r="11" spans="1:6" outlineLevel="3" x14ac:dyDescent="0.4">
      <c r="A11" s="4" t="s">
        <v>122</v>
      </c>
      <c r="B11" s="4" t="s">
        <v>119</v>
      </c>
      <c r="C11" s="7">
        <v>1200</v>
      </c>
      <c r="D11" s="7">
        <f>1300*C11</f>
        <v>1560000</v>
      </c>
      <c r="E11" s="7">
        <v>1100</v>
      </c>
      <c r="F11" s="7">
        <f>E11*500</f>
        <v>550000</v>
      </c>
    </row>
    <row r="12" spans="1:6" outlineLevel="2" x14ac:dyDescent="0.4">
      <c r="A12" s="4"/>
      <c r="B12" s="16" t="s">
        <v>233</v>
      </c>
      <c r="C12" s="7"/>
      <c r="D12" s="7"/>
      <c r="E12" s="7"/>
      <c r="F12" s="7">
        <f>SUBTOTAL(9,F9:F11)</f>
        <v>1475000</v>
      </c>
    </row>
    <row r="13" spans="1:6" outlineLevel="1" x14ac:dyDescent="0.4">
      <c r="A13" s="4"/>
      <c r="B13" s="16" t="s">
        <v>229</v>
      </c>
      <c r="C13" s="7"/>
      <c r="D13" s="7"/>
      <c r="E13" s="7">
        <f>SUBTOTAL(1,E9:E11)</f>
        <v>983.33333333333337</v>
      </c>
      <c r="F13" s="7"/>
    </row>
    <row r="14" spans="1:6" outlineLevel="3" x14ac:dyDescent="0.4">
      <c r="A14" s="4" t="s">
        <v>117</v>
      </c>
      <c r="B14" s="4" t="s">
        <v>118</v>
      </c>
      <c r="C14" s="7">
        <v>1200</v>
      </c>
      <c r="D14" s="7">
        <f>1300*C14</f>
        <v>1560000</v>
      </c>
      <c r="E14" s="7">
        <v>1300</v>
      </c>
      <c r="F14" s="7">
        <f>E14*500</f>
        <v>650000</v>
      </c>
    </row>
    <row r="15" spans="1:6" outlineLevel="3" x14ac:dyDescent="0.4">
      <c r="A15" s="4" t="s">
        <v>121</v>
      </c>
      <c r="B15" s="4" t="s">
        <v>118</v>
      </c>
      <c r="C15" s="7">
        <v>1000</v>
      </c>
      <c r="D15" s="7">
        <f>1300*C15</f>
        <v>1300000</v>
      </c>
      <c r="E15" s="7">
        <v>1050</v>
      </c>
      <c r="F15" s="7">
        <f>E15*500</f>
        <v>525000</v>
      </c>
    </row>
    <row r="16" spans="1:6" outlineLevel="3" x14ac:dyDescent="0.4">
      <c r="A16" s="4" t="s">
        <v>122</v>
      </c>
      <c r="B16" s="4" t="s">
        <v>118</v>
      </c>
      <c r="C16" s="7">
        <v>1100</v>
      </c>
      <c r="D16" s="7">
        <f>1300*C16</f>
        <v>1430000</v>
      </c>
      <c r="E16" s="7">
        <v>1000</v>
      </c>
      <c r="F16" s="7">
        <f>E16*500</f>
        <v>500000</v>
      </c>
    </row>
    <row r="17" spans="1:6" outlineLevel="2" x14ac:dyDescent="0.4">
      <c r="A17" s="1"/>
      <c r="B17" s="18" t="s">
        <v>234</v>
      </c>
      <c r="C17" s="17"/>
      <c r="D17" s="17"/>
      <c r="E17" s="17"/>
      <c r="F17" s="17">
        <f>SUBTOTAL(9,F14:F16)</f>
        <v>1675000</v>
      </c>
    </row>
    <row r="18" spans="1:6" outlineLevel="1" x14ac:dyDescent="0.4">
      <c r="A18" s="1"/>
      <c r="B18" s="18" t="s">
        <v>230</v>
      </c>
      <c r="C18" s="17"/>
      <c r="D18" s="17"/>
      <c r="E18" s="17">
        <f>SUBTOTAL(1,E14:E16)</f>
        <v>1116.6666666666667</v>
      </c>
      <c r="F18" s="17"/>
    </row>
    <row r="19" spans="1:6" x14ac:dyDescent="0.4">
      <c r="A19" s="1"/>
      <c r="B19" s="18" t="s">
        <v>235</v>
      </c>
      <c r="C19" s="17"/>
      <c r="D19" s="17"/>
      <c r="E19" s="17"/>
      <c r="F19" s="17">
        <f>SUBTOTAL(9,F4:F16)</f>
        <v>4600000</v>
      </c>
    </row>
    <row r="20" spans="1:6" x14ac:dyDescent="0.4">
      <c r="A20" s="1"/>
      <c r="B20" s="18" t="s">
        <v>231</v>
      </c>
      <c r="C20" s="17"/>
      <c r="D20" s="17"/>
      <c r="E20" s="17">
        <f>SUBTOTAL(1,E4:E16)</f>
        <v>1022.2222222222222</v>
      </c>
      <c r="F20" s="17"/>
    </row>
  </sheetData>
  <sortState xmlns:xlrd2="http://schemas.microsoft.com/office/spreadsheetml/2017/richdata2" ref="A4:F16">
    <sortCondition ref="B4:B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8"/>
  <sheetViews>
    <sheetView workbookViewId="0">
      <selection activeCell="E12" sqref="E12"/>
    </sheetView>
  </sheetViews>
  <sheetFormatPr defaultRowHeight="17.399999999999999" x14ac:dyDescent="0.4"/>
  <cols>
    <col min="6" max="6" width="4.59765625" customWidth="1"/>
  </cols>
  <sheetData>
    <row r="1" spans="1:11" x14ac:dyDescent="0.4">
      <c r="A1" s="30" t="s">
        <v>123</v>
      </c>
      <c r="B1" s="30"/>
      <c r="C1" s="30"/>
      <c r="D1" s="30"/>
      <c r="E1" s="30"/>
      <c r="G1" s="30" t="s">
        <v>124</v>
      </c>
      <c r="H1" s="30"/>
      <c r="I1" s="30"/>
      <c r="J1" s="30"/>
      <c r="K1" s="30"/>
    </row>
    <row r="2" spans="1:11" x14ac:dyDescent="0.4">
      <c r="A2" s="4" t="s">
        <v>6</v>
      </c>
      <c r="B2" s="4" t="s">
        <v>22</v>
      </c>
      <c r="C2" s="4" t="s">
        <v>125</v>
      </c>
      <c r="D2" s="4" t="s">
        <v>126</v>
      </c>
      <c r="E2" s="4" t="s">
        <v>127</v>
      </c>
      <c r="G2" s="4" t="s">
        <v>6</v>
      </c>
      <c r="H2" s="4" t="s">
        <v>22</v>
      </c>
      <c r="I2" s="4" t="s">
        <v>125</v>
      </c>
      <c r="J2" s="4" t="s">
        <v>126</v>
      </c>
      <c r="K2" s="4" t="s">
        <v>127</v>
      </c>
    </row>
    <row r="3" spans="1:11" x14ac:dyDescent="0.4">
      <c r="A3" s="4">
        <v>327101</v>
      </c>
      <c r="B3" s="4" t="s">
        <v>128</v>
      </c>
      <c r="C3" s="4">
        <v>67</v>
      </c>
      <c r="D3" s="4">
        <v>76</v>
      </c>
      <c r="E3" s="4">
        <f>SUM(C3:D3)</f>
        <v>143</v>
      </c>
      <c r="G3" s="4">
        <v>327101</v>
      </c>
      <c r="H3" s="4" t="s">
        <v>128</v>
      </c>
      <c r="I3" s="4">
        <v>80</v>
      </c>
      <c r="J3" s="4">
        <v>75</v>
      </c>
      <c r="K3" s="4">
        <f>SUM(I3:J3)</f>
        <v>155</v>
      </c>
    </row>
    <row r="4" spans="1:11" x14ac:dyDescent="0.4">
      <c r="A4" s="4">
        <v>327102</v>
      </c>
      <c r="B4" s="4" t="s">
        <v>129</v>
      </c>
      <c r="C4" s="4">
        <v>98</v>
      </c>
      <c r="D4" s="4">
        <v>95</v>
      </c>
      <c r="E4" s="4">
        <f t="shared" ref="E4:E8" si="0">SUM(C4:D4)</f>
        <v>193</v>
      </c>
      <c r="G4" s="4">
        <v>327102</v>
      </c>
      <c r="H4" s="4" t="s">
        <v>129</v>
      </c>
      <c r="I4" s="4">
        <v>88</v>
      </c>
      <c r="J4" s="4">
        <v>100</v>
      </c>
      <c r="K4" s="4">
        <f t="shared" ref="K4:K8" si="1">SUM(I4:J4)</f>
        <v>188</v>
      </c>
    </row>
    <row r="5" spans="1:11" x14ac:dyDescent="0.4">
      <c r="A5" s="4">
        <v>327103</v>
      </c>
      <c r="B5" s="4" t="s">
        <v>130</v>
      </c>
      <c r="C5" s="4">
        <v>88</v>
      </c>
      <c r="D5" s="4">
        <v>56</v>
      </c>
      <c r="E5" s="4">
        <f t="shared" si="0"/>
        <v>144</v>
      </c>
      <c r="G5" s="4">
        <v>327103</v>
      </c>
      <c r="H5" s="4" t="s">
        <v>130</v>
      </c>
      <c r="I5" s="4">
        <v>75</v>
      </c>
      <c r="J5" s="4">
        <v>65</v>
      </c>
      <c r="K5" s="4">
        <f t="shared" si="1"/>
        <v>140</v>
      </c>
    </row>
    <row r="6" spans="1:11" x14ac:dyDescent="0.4">
      <c r="A6" s="4">
        <v>327104</v>
      </c>
      <c r="B6" s="4" t="s">
        <v>131</v>
      </c>
      <c r="C6" s="4">
        <v>83</v>
      </c>
      <c r="D6" s="4">
        <v>78</v>
      </c>
      <c r="E6" s="4">
        <f t="shared" si="0"/>
        <v>161</v>
      </c>
      <c r="G6" s="4">
        <v>327104</v>
      </c>
      <c r="H6" s="4" t="s">
        <v>131</v>
      </c>
      <c r="I6" s="4">
        <v>77</v>
      </c>
      <c r="J6" s="4">
        <v>68</v>
      </c>
      <c r="K6" s="4">
        <f t="shared" si="1"/>
        <v>145</v>
      </c>
    </row>
    <row r="7" spans="1:11" x14ac:dyDescent="0.4">
      <c r="A7" s="4">
        <v>327105</v>
      </c>
      <c r="B7" s="4" t="s">
        <v>132</v>
      </c>
      <c r="C7" s="4">
        <v>65</v>
      </c>
      <c r="D7" s="4">
        <v>77</v>
      </c>
      <c r="E7" s="4">
        <f t="shared" si="0"/>
        <v>142</v>
      </c>
      <c r="G7" s="4">
        <v>327105</v>
      </c>
      <c r="H7" s="4" t="s">
        <v>132</v>
      </c>
      <c r="I7" s="4">
        <v>88</v>
      </c>
      <c r="J7" s="4">
        <v>77</v>
      </c>
      <c r="K7" s="4">
        <f t="shared" si="1"/>
        <v>165</v>
      </c>
    </row>
    <row r="8" spans="1:11" x14ac:dyDescent="0.4">
      <c r="A8" s="4">
        <v>327106</v>
      </c>
      <c r="B8" s="4" t="s">
        <v>133</v>
      </c>
      <c r="C8" s="4">
        <v>85</v>
      </c>
      <c r="D8" s="4">
        <v>92</v>
      </c>
      <c r="E8" s="4">
        <f t="shared" si="0"/>
        <v>177</v>
      </c>
      <c r="G8" s="4">
        <v>327106</v>
      </c>
      <c r="H8" s="4" t="s">
        <v>133</v>
      </c>
      <c r="I8" s="4">
        <v>75</v>
      </c>
      <c r="J8" s="4">
        <v>80</v>
      </c>
      <c r="K8" s="4">
        <f t="shared" si="1"/>
        <v>155</v>
      </c>
    </row>
    <row r="11" spans="1:11" x14ac:dyDescent="0.4">
      <c r="A11" s="30" t="s">
        <v>134</v>
      </c>
      <c r="B11" s="30"/>
      <c r="C11" s="30"/>
    </row>
    <row r="12" spans="1:11" x14ac:dyDescent="0.4">
      <c r="A12" s="4" t="s">
        <v>6</v>
      </c>
      <c r="B12" s="4" t="s">
        <v>125</v>
      </c>
      <c r="C12" s="4" t="s">
        <v>126</v>
      </c>
    </row>
    <row r="13" spans="1:11" x14ac:dyDescent="0.4">
      <c r="A13" s="4">
        <v>327101</v>
      </c>
      <c r="B13" s="4">
        <v>73.5</v>
      </c>
      <c r="C13" s="4">
        <v>75.5</v>
      </c>
    </row>
    <row r="14" spans="1:11" x14ac:dyDescent="0.4">
      <c r="A14" s="4">
        <v>327102</v>
      </c>
      <c r="B14" s="4">
        <v>93</v>
      </c>
      <c r="C14" s="4">
        <v>97.5</v>
      </c>
    </row>
    <row r="15" spans="1:11" x14ac:dyDescent="0.4">
      <c r="A15" s="4">
        <v>327103</v>
      </c>
      <c r="B15" s="4">
        <v>81.5</v>
      </c>
      <c r="C15" s="4">
        <v>60.5</v>
      </c>
    </row>
    <row r="16" spans="1:11" x14ac:dyDescent="0.4">
      <c r="A16" s="4">
        <v>327104</v>
      </c>
      <c r="B16" s="4">
        <v>80</v>
      </c>
      <c r="C16" s="4">
        <v>73</v>
      </c>
    </row>
    <row r="17" spans="1:3" x14ac:dyDescent="0.4">
      <c r="A17" s="4">
        <v>327105</v>
      </c>
      <c r="B17" s="4">
        <v>76.5</v>
      </c>
      <c r="C17" s="4">
        <v>77</v>
      </c>
    </row>
    <row r="18" spans="1:3" x14ac:dyDescent="0.4">
      <c r="A18" s="4">
        <v>327106</v>
      </c>
      <c r="B18" s="4">
        <v>80</v>
      </c>
      <c r="C18" s="4">
        <v>86</v>
      </c>
    </row>
  </sheetData>
  <dataConsolidate function="average" topLabels="1">
    <dataRefs count="2">
      <dataRef ref="A2:D8" sheet="분석작업-2"/>
      <dataRef ref="G2:J8" sheet="분석작업-2"/>
    </dataRefs>
  </dataConsolidate>
  <mergeCells count="3">
    <mergeCell ref="A1:E1"/>
    <mergeCell ref="G1:K1"/>
    <mergeCell ref="A11:C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557A-DD41-48CE-8FBA-024AEB5881E6}">
  <dimension ref="A1:J10"/>
  <sheetViews>
    <sheetView workbookViewId="0">
      <selection activeCell="D7" sqref="D7"/>
    </sheetView>
  </sheetViews>
  <sheetFormatPr defaultRowHeight="17.399999999999999" x14ac:dyDescent="0.4"/>
  <cols>
    <col min="2" max="2" width="10.59765625" bestFit="1" customWidth="1"/>
    <col min="4" max="4" width="9.296875" bestFit="1" customWidth="1"/>
    <col min="6" max="6" width="10.3984375" bestFit="1" customWidth="1"/>
  </cols>
  <sheetData>
    <row r="1" spans="1:10" ht="21" x14ac:dyDescent="0.4">
      <c r="A1" s="21" t="s">
        <v>135</v>
      </c>
      <c r="B1" s="21"/>
      <c r="C1" s="21"/>
      <c r="D1" s="21"/>
    </row>
    <row r="3" spans="1:10" x14ac:dyDescent="0.4">
      <c r="A3" s="4" t="s">
        <v>1</v>
      </c>
      <c r="B3" s="4" t="s">
        <v>136</v>
      </c>
      <c r="C3" s="4" t="s">
        <v>2</v>
      </c>
      <c r="D3" s="4" t="s">
        <v>169</v>
      </c>
    </row>
    <row r="4" spans="1:10" x14ac:dyDescent="0.4">
      <c r="A4" s="4" t="s">
        <v>137</v>
      </c>
      <c r="B4" s="7">
        <v>2000000</v>
      </c>
      <c r="C4" s="4">
        <v>12</v>
      </c>
      <c r="D4" s="7">
        <f>B4*HLOOKUP(C4,$G$8:$J$10,3)</f>
        <v>800000</v>
      </c>
    </row>
    <row r="5" spans="1:10" x14ac:dyDescent="0.4">
      <c r="A5" s="4" t="s">
        <v>138</v>
      </c>
      <c r="B5" s="7">
        <v>1400000</v>
      </c>
      <c r="C5" s="4">
        <v>9</v>
      </c>
      <c r="D5" s="7">
        <f t="shared" ref="D5:D10" si="0">B5*HLOOKUP(C5,$G$8:$J$10,3)</f>
        <v>420000</v>
      </c>
    </row>
    <row r="6" spans="1:10" x14ac:dyDescent="0.4">
      <c r="A6" s="4" t="s">
        <v>139</v>
      </c>
      <c r="B6" s="7">
        <v>1200000</v>
      </c>
      <c r="C6" s="4">
        <v>3</v>
      </c>
      <c r="D6" s="7">
        <f t="shared" si="0"/>
        <v>120000</v>
      </c>
    </row>
    <row r="7" spans="1:10" x14ac:dyDescent="0.4">
      <c r="A7" s="4" t="s">
        <v>140</v>
      </c>
      <c r="B7" s="7">
        <v>2500000</v>
      </c>
      <c r="C7" s="4">
        <v>6</v>
      </c>
      <c r="D7" s="7">
        <f t="shared" si="0"/>
        <v>500000</v>
      </c>
      <c r="F7" s="3" t="s">
        <v>170</v>
      </c>
    </row>
    <row r="8" spans="1:10" x14ac:dyDescent="0.4">
      <c r="A8" s="4" t="s">
        <v>141</v>
      </c>
      <c r="B8" s="7">
        <v>1300000</v>
      </c>
      <c r="C8" s="4">
        <v>3</v>
      </c>
      <c r="D8" s="7">
        <f t="shared" si="0"/>
        <v>130000</v>
      </c>
      <c r="F8" s="4" t="s">
        <v>2</v>
      </c>
      <c r="G8" s="4">
        <v>3</v>
      </c>
      <c r="H8" s="4">
        <v>6</v>
      </c>
      <c r="I8" s="4">
        <v>9</v>
      </c>
      <c r="J8" s="4">
        <v>12</v>
      </c>
    </row>
    <row r="9" spans="1:10" x14ac:dyDescent="0.4">
      <c r="A9" s="4" t="s">
        <v>142</v>
      </c>
      <c r="B9" s="7">
        <v>1500000</v>
      </c>
      <c r="C9" s="4">
        <v>9</v>
      </c>
      <c r="D9" s="7">
        <f t="shared" si="0"/>
        <v>450000</v>
      </c>
      <c r="F9" s="4" t="s">
        <v>144</v>
      </c>
      <c r="G9" s="4" t="s">
        <v>145</v>
      </c>
      <c r="H9" s="4" t="s">
        <v>146</v>
      </c>
      <c r="I9" s="4" t="s">
        <v>147</v>
      </c>
      <c r="J9" s="4" t="s">
        <v>148</v>
      </c>
    </row>
    <row r="10" spans="1:10" x14ac:dyDescent="0.4">
      <c r="A10" s="4" t="s">
        <v>143</v>
      </c>
      <c r="B10" s="7">
        <v>1000000</v>
      </c>
      <c r="C10" s="4">
        <v>3</v>
      </c>
      <c r="D10" s="7">
        <f t="shared" si="0"/>
        <v>100000</v>
      </c>
      <c r="F10" s="4" t="s">
        <v>171</v>
      </c>
      <c r="G10" s="8">
        <v>0.1</v>
      </c>
      <c r="H10" s="8">
        <v>0.2</v>
      </c>
      <c r="I10" s="8">
        <v>0.3</v>
      </c>
      <c r="J10" s="8">
        <v>0.4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I12" sqref="I12"/>
    </sheetView>
  </sheetViews>
  <sheetFormatPr defaultRowHeight="17.399999999999999" x14ac:dyDescent="0.4"/>
  <cols>
    <col min="4" max="4" width="11.09765625" customWidth="1"/>
    <col min="5" max="5" width="9.59765625" customWidth="1"/>
    <col min="6" max="6" width="11.09765625" customWidth="1"/>
  </cols>
  <sheetData>
    <row r="1" spans="1:6" ht="21" x14ac:dyDescent="0.4">
      <c r="A1" s="21" t="s">
        <v>149</v>
      </c>
      <c r="B1" s="21"/>
      <c r="C1" s="21"/>
      <c r="D1" s="21"/>
      <c r="E1" s="21"/>
      <c r="F1" s="21"/>
    </row>
    <row r="3" spans="1:6" x14ac:dyDescent="0.4">
      <c r="A3" s="4" t="s">
        <v>150</v>
      </c>
      <c r="B3" s="4" t="s">
        <v>151</v>
      </c>
      <c r="C3" s="4" t="s">
        <v>152</v>
      </c>
      <c r="D3" s="4" t="s">
        <v>153</v>
      </c>
      <c r="E3" s="4" t="s">
        <v>154</v>
      </c>
      <c r="F3" s="4" t="s">
        <v>155</v>
      </c>
    </row>
    <row r="4" spans="1:6" x14ac:dyDescent="0.4">
      <c r="A4" s="4" t="s">
        <v>156</v>
      </c>
      <c r="B4" s="4">
        <v>15</v>
      </c>
      <c r="C4" s="4">
        <v>22</v>
      </c>
      <c r="D4" s="19">
        <v>525000</v>
      </c>
      <c r="E4" s="9">
        <v>26250</v>
      </c>
      <c r="F4" s="9">
        <f>D4-E4</f>
        <v>498750</v>
      </c>
    </row>
    <row r="5" spans="1:6" x14ac:dyDescent="0.4">
      <c r="A5" s="4" t="s">
        <v>157</v>
      </c>
      <c r="B5" s="4">
        <v>11</v>
      </c>
      <c r="C5" s="4">
        <v>11</v>
      </c>
      <c r="D5" s="19">
        <v>385000</v>
      </c>
      <c r="E5" s="9">
        <v>19250</v>
      </c>
      <c r="F5" s="9">
        <f t="shared" ref="F5:F10" si="0">D5-E5</f>
        <v>365750</v>
      </c>
    </row>
    <row r="6" spans="1:6" x14ac:dyDescent="0.4">
      <c r="A6" s="4" t="s">
        <v>158</v>
      </c>
      <c r="B6" s="4">
        <v>32</v>
      </c>
      <c r="C6" s="4">
        <v>14</v>
      </c>
      <c r="D6" s="19">
        <v>1120000</v>
      </c>
      <c r="E6" s="9">
        <v>112000</v>
      </c>
      <c r="F6" s="9">
        <f t="shared" si="0"/>
        <v>1008000</v>
      </c>
    </row>
    <row r="7" spans="1:6" x14ac:dyDescent="0.4">
      <c r="A7" s="4" t="s">
        <v>159</v>
      </c>
      <c r="B7" s="4">
        <v>4</v>
      </c>
      <c r="C7" s="4">
        <v>2</v>
      </c>
      <c r="D7" s="19">
        <v>140000</v>
      </c>
      <c r="E7" s="9">
        <v>7000</v>
      </c>
      <c r="F7" s="9">
        <f t="shared" si="0"/>
        <v>133000</v>
      </c>
    </row>
    <row r="8" spans="1:6" x14ac:dyDescent="0.4">
      <c r="A8" s="4" t="s">
        <v>160</v>
      </c>
      <c r="B8" s="4">
        <v>15</v>
      </c>
      <c r="C8" s="4">
        <v>24</v>
      </c>
      <c r="D8" s="19">
        <v>525000</v>
      </c>
      <c r="E8" s="9">
        <v>26250</v>
      </c>
      <c r="F8" s="9">
        <f t="shared" si="0"/>
        <v>498750</v>
      </c>
    </row>
    <row r="9" spans="1:6" x14ac:dyDescent="0.4">
      <c r="A9" s="4" t="s">
        <v>161</v>
      </c>
      <c r="B9" s="4">
        <v>35</v>
      </c>
      <c r="C9" s="4">
        <v>36</v>
      </c>
      <c r="D9" s="19">
        <v>1225000</v>
      </c>
      <c r="E9" s="9">
        <v>122500</v>
      </c>
      <c r="F9" s="9">
        <f t="shared" si="0"/>
        <v>1102500</v>
      </c>
    </row>
    <row r="10" spans="1:6" x14ac:dyDescent="0.4">
      <c r="A10" s="4" t="s">
        <v>162</v>
      </c>
      <c r="B10" s="4">
        <v>14</v>
      </c>
      <c r="C10" s="4">
        <v>15</v>
      </c>
      <c r="D10" s="19">
        <v>490000</v>
      </c>
      <c r="E10" s="9">
        <v>24500</v>
      </c>
      <c r="F10" s="9">
        <f t="shared" si="0"/>
        <v>465500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결제금액">
                <anchor moveWithCells="1" siz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판매단가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유진 이</cp:lastModifiedBy>
  <dcterms:created xsi:type="dcterms:W3CDTF">2023-04-27T08:01:32Z</dcterms:created>
  <dcterms:modified xsi:type="dcterms:W3CDTF">2025-12-09T13:07:42Z</dcterms:modified>
</cp:coreProperties>
</file>