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02 최신기출유형\"/>
    </mc:Choice>
  </mc:AlternateContent>
  <xr:revisionPtr revIDLastSave="0" documentId="13_ncr:1_{1107D783-54EB-41A2-9194-0BB629172715}" xr6:coauthVersionLast="36" xr6:coauthVersionMax="47" xr10:uidLastSave="{00000000-0000-0000-0000-000000000000}"/>
  <bookViews>
    <workbookView xWindow="0" yWindow="0" windowWidth="21600" windowHeight="7365" activeTab="8" xr2:uid="{1EA7D4BC-0E71-467A-81F4-8371BAA0CFDB}"/>
  </bookViews>
  <sheets>
    <sheet name="Chart1" sheetId="10" r:id="rId1"/>
    <sheet name="기본작업-1" sheetId="1" r:id="rId2"/>
    <sheet name="기본작업-2" sheetId="2" r:id="rId3"/>
    <sheet name="기본작업-3" sheetId="3" r:id="rId4"/>
    <sheet name="계산작업" sheetId="9" r:id="rId5"/>
    <sheet name="분석작업-1" sheetId="8" r:id="rId6"/>
    <sheet name="분석작업-2" sheetId="6" r:id="rId7"/>
    <sheet name="매크로작업" sheetId="7" r:id="rId8"/>
    <sheet name="차트작업" sheetId="5" r:id="rId9"/>
  </sheets>
  <definedNames>
    <definedName name="_xlnm._FilterDatabase" localSheetId="3" hidden="1">'기본작업-3'!$A$3:$G$15</definedName>
    <definedName name="_xlnm.Criteria" localSheetId="3">'기본작업-3'!$A$17:$B$19</definedName>
    <definedName name="_xlnm.Extract" localSheetId="3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4" i="7"/>
  <c r="I16" i="9"/>
  <c r="I17" i="9"/>
  <c r="I18" i="9"/>
  <c r="I19" i="9"/>
  <c r="I20" i="9"/>
  <c r="I21" i="9"/>
  <c r="I22" i="9"/>
  <c r="I23" i="9"/>
  <c r="I24" i="9"/>
  <c r="I25" i="9"/>
  <c r="I15" i="9"/>
  <c r="E16" i="9"/>
  <c r="E17" i="9"/>
  <c r="E18" i="9"/>
  <c r="E19" i="9"/>
  <c r="E20" i="9"/>
  <c r="E21" i="9"/>
  <c r="E22" i="9"/>
  <c r="E23" i="9"/>
  <c r="E24" i="9"/>
  <c r="E25" i="9"/>
  <c r="E15" i="9"/>
  <c r="K7" i="9"/>
  <c r="E4" i="9"/>
  <c r="E5" i="9"/>
  <c r="E6" i="9"/>
  <c r="E7" i="9"/>
  <c r="E8" i="9"/>
  <c r="E9" i="9"/>
  <c r="E10" i="9"/>
  <c r="E11" i="9"/>
  <c r="E3" i="9"/>
  <c r="D25" i="9" l="1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<sst xmlns="http://schemas.openxmlformats.org/spreadsheetml/2006/main" count="345" uniqueCount="240">
  <si>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</si>
  <si>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</si>
  <si>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</si>
  <si>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</si>
  <si>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</si>
  <si>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</si>
  <si>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</si>
  <si>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</si>
  <si>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</si>
  <si>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</si>
  <si>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</si>
  <si>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</si>
  <si>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</si>
  <si>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</si>
  <si>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</si>
  <si>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</si>
  <si>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</si>
  <si>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</si>
  <si>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</si>
  <si>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</si>
  <si>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</si>
  <si>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</si>
  <si>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</si>
  <si>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</si>
  <si>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</si>
  <si>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</si>
  <si>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</si>
  <si>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</si>
  <si>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</si>
  <si>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</si>
  <si>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</si>
  <si>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</si>
  <si>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</si>
  <si>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</si>
  <si>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</si>
  <si>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</si>
  <si>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</si>
  <si>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</si>
  <si>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</si>
  <si>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</si>
  <si>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</si>
  <si>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</si>
  <si>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</si>
  <si>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</si>
  <si>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</si>
  <si>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</si>
  <si>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</si>
  <si>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</si>
  <si>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</si>
  <si>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</si>
  <si>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</si>
  <si>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</si>
  <si>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</si>
  <si>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</si>
  <si>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</si>
  <si>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</si>
  <si>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</si>
  <si>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</si>
  <si>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</si>
  <si>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</si>
  <si>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</si>
  <si>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</si>
  <si>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</si>
  <si>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</si>
  <si>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</si>
  <si>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</si>
  <si>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</si>
  <si>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</si>
  <si>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</si>
  <si>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</si>
  <si>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</si>
  <si>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</si>
  <si>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</si>
  <si>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</si>
  <si>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</si>
  <si>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</si>
  <si>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</si>
  <si>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</si>
  <si>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알로에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</si>
  <si>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</si>
  <si>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</si>
  <si>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</si>
  <si>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</si>
  <si>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</si>
  <si>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</si>
  <si>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</si>
  <si>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</si>
  <si>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</si>
  <si>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</si>
  <si>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</si>
  <si>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</si>
  <si>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</si>
  <si>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</si>
  <si>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</si>
  <si>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</si>
  <si>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</si>
  <si>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</si>
  <si>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</si>
  <si>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</si>
  <si>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</si>
  <si>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</si>
  <si>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</si>
  <si>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</si>
  <si>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</si>
  <si>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</si>
  <si>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</si>
  <si>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</si>
  <si>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</si>
  <si>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</si>
  <si>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</si>
  <si>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</si>
  <si>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</si>
  <si>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</si>
  <si>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</si>
  <si>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</si>
  <si>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</si>
  <si>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</si>
  <si>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</si>
  <si>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</si>
  <si>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</si>
  <si>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</si>
  <si>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</si>
  <si>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</si>
  <si>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</si>
  <si>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</si>
  <si>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</si>
  <si>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</si>
  <si>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</si>
  <si>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</si>
  <si>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</si>
  <si>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</si>
  <si>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</si>
  <si>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</si>
  <si>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</si>
  <si>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</si>
  <si>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</si>
  <si>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</si>
  <si>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</si>
  <si>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</si>
  <si>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</si>
  <si>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</si>
  <si>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</si>
  <si>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</si>
  <si>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</si>
  <si>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</si>
  <si>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</si>
  <si>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</si>
  <si>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</si>
  <si>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</si>
  <si>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</si>
  <si>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</si>
  <si>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</si>
  <si>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</si>
  <si>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</si>
  <si>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</si>
  <si>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</si>
  <si>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</si>
  <si>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</si>
  <si>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</si>
  <si>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</si>
  <si>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</si>
  <si>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</si>
  <si>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</si>
  <si>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</si>
  <si>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</si>
  <si>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</si>
  <si>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</si>
  <si>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</si>
  <si>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</si>
  <si>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</si>
  <si>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</si>
  <si>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</si>
  <si>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</si>
  <si>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</si>
  <si>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</si>
  <si>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</si>
  <si>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</si>
  <si>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</si>
  <si>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</si>
  <si>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</si>
  <si>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</si>
  <si>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</si>
  <si>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</si>
  <si>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</si>
  <si>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</si>
  <si>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</si>
  <si>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</si>
  <si>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</si>
  <si>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</si>
  <si>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</si>
  <si>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</si>
  <si>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</si>
  <si>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</si>
  <si>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</si>
  <si>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</si>
  <si>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</si>
  <si>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</si>
  <si>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</si>
  <si>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</si>
  <si>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</si>
  <si>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</si>
  <si>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</si>
  <si>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</si>
  <si>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</si>
  <si>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</si>
  <si>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</si>
  <si>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</si>
  <si>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</si>
  <si>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수험번호</t>
    <phoneticPr fontId="1" type="noConversion"/>
  </si>
  <si>
    <t>Seo-1034</t>
    <phoneticPr fontId="1" type="noConversion"/>
  </si>
  <si>
    <t>Seo-3652</t>
    <phoneticPr fontId="1" type="noConversion"/>
  </si>
  <si>
    <t>Seo-1829</t>
    <phoneticPr fontId="1" type="noConversion"/>
  </si>
  <si>
    <t>Kdo-2348</t>
    <phoneticPr fontId="1" type="noConversion"/>
  </si>
  <si>
    <t>Kdo-1207</t>
    <phoneticPr fontId="1" type="noConversion"/>
  </si>
  <si>
    <t>Wal-2986</t>
    <phoneticPr fontId="1" type="noConversion"/>
  </si>
  <si>
    <t>Wal-1654</t>
    <phoneticPr fontId="1" type="noConversion"/>
  </si>
  <si>
    <t>이름</t>
    <phoneticPr fontId="1" type="noConversion"/>
  </si>
  <si>
    <t>한승진</t>
    <phoneticPr fontId="1" type="noConversion"/>
  </si>
  <si>
    <t>김소라</t>
    <phoneticPr fontId="1" type="noConversion"/>
  </si>
  <si>
    <t>윤우민</t>
    <phoneticPr fontId="1" type="noConversion"/>
  </si>
  <si>
    <t>임소영</t>
    <phoneticPr fontId="1" type="noConversion"/>
  </si>
  <si>
    <t>유영아</t>
    <phoneticPr fontId="1" type="noConversion"/>
  </si>
  <si>
    <t>안경원</t>
    <phoneticPr fontId="1" type="noConversion"/>
  </si>
  <si>
    <t>구여운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</si>
  <si>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</si>
  <si>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</si>
  <si>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</si>
  <si>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</si>
  <si>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필기점수</t>
    <phoneticPr fontId="1" type="noConversion"/>
  </si>
  <si>
    <t>실기점수</t>
    <phoneticPr fontId="1" type="noConversion"/>
  </si>
  <si>
    <t>합격여부</t>
    <phoneticPr fontId="1" type="noConversion"/>
  </si>
  <si>
    <t>합격</t>
    <phoneticPr fontId="1" type="noConversion"/>
  </si>
  <si>
    <t>불합격</t>
    <phoneticPr fontId="1" type="noConversion"/>
  </si>
  <si>
    <t>직위</t>
    <phoneticPr fontId="1" type="noConversion"/>
  </si>
  <si>
    <t>부장</t>
    <phoneticPr fontId="1" type="noConversion"/>
  </si>
  <si>
    <t>수령액</t>
    <phoneticPr fontId="1" type="noConversion"/>
  </si>
  <si>
    <t>&lt;=3500000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</si>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</sst>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8" formatCode="@&quot;팀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'기본작업-1'!$D$3:$D$4</c:f>
              <c:strCache>
                <c:ptCount val="2"/>
                <c:pt idx="0">
                  <c:v>필기점수</c:v>
                </c:pt>
                <c:pt idx="1">
                  <c:v>88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'기본작업-1'!$A$5:$C$10</c:f>
              <c:multiLvlStrCache>
                <c:ptCount val="6"/>
                <c:lvl>
                  <c:pt idx="0">
                    <c:v>서울</c:v>
                  </c:pt>
                  <c:pt idx="1">
                    <c:v>서울</c:v>
                  </c:pt>
                  <c:pt idx="2">
                    <c:v>경기</c:v>
                  </c:pt>
                  <c:pt idx="3">
                    <c:v>경기</c:v>
                  </c:pt>
                  <c:pt idx="4">
                    <c:v>인천</c:v>
                  </c:pt>
                  <c:pt idx="5">
                    <c:v>인천</c:v>
                  </c:pt>
                </c:lvl>
                <c:lvl>
                  <c:pt idx="0">
                    <c:v>김소라</c:v>
                  </c:pt>
                  <c:pt idx="1">
                    <c:v>윤우민</c:v>
                  </c:pt>
                  <c:pt idx="2">
                    <c:v>임소영</c:v>
                  </c:pt>
                  <c:pt idx="3">
                    <c:v>유영아</c:v>
                  </c:pt>
                  <c:pt idx="4">
                    <c:v>안경원</c:v>
                  </c:pt>
                  <c:pt idx="5">
                    <c:v>구여운</c:v>
                  </c:pt>
                </c:lvl>
                <c:lvl>
                  <c:pt idx="0">
                    <c:v>Seo-3652</c:v>
                  </c:pt>
                  <c:pt idx="1">
                    <c:v>Seo-1829</c:v>
                  </c:pt>
                  <c:pt idx="2">
                    <c:v>Kdo-2348</c:v>
                  </c:pt>
                  <c:pt idx="3">
                    <c:v>Kdo-1207</c:v>
                  </c:pt>
                  <c:pt idx="4">
                    <c:v>Wal-2986</c:v>
                  </c:pt>
                  <c:pt idx="5">
                    <c:v>Wal-1654</c:v>
                  </c:pt>
                </c:lvl>
              </c:multiLvlStrCache>
            </c:multiLvlStrRef>
          </c:cat>
          <c:val>
            <c:numRef>
              <c:f>'기본작업-1'!$D$5:$D$10</c:f>
              <c:numCache>
                <c:formatCode>General</c:formatCode>
                <c:ptCount val="6"/>
                <c:pt idx="0">
                  <c:v>92</c:v>
                </c:pt>
                <c:pt idx="1">
                  <c:v>54</c:v>
                </c:pt>
                <c:pt idx="2">
                  <c:v>67</c:v>
                </c:pt>
                <c:pt idx="3">
                  <c:v>43</c:v>
                </c:pt>
                <c:pt idx="4">
                  <c:v>92</c:v>
                </c:pt>
                <c:pt idx="5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D-44D3-8515-A761DCAD3B7B}"/>
            </c:ext>
          </c:extLst>
        </c:ser>
        <c:ser>
          <c:idx val="1"/>
          <c:order val="1"/>
          <c:tx>
            <c:strRef>
              <c:f>'기본작업-1'!$E$3:$E$4</c:f>
              <c:strCache>
                <c:ptCount val="2"/>
                <c:pt idx="0">
                  <c:v>실기점수</c:v>
                </c:pt>
                <c:pt idx="1">
                  <c:v>90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'기본작업-1'!$A$5:$C$10</c:f>
              <c:multiLvlStrCache>
                <c:ptCount val="6"/>
                <c:lvl>
                  <c:pt idx="0">
                    <c:v>서울</c:v>
                  </c:pt>
                  <c:pt idx="1">
                    <c:v>서울</c:v>
                  </c:pt>
                  <c:pt idx="2">
                    <c:v>경기</c:v>
                  </c:pt>
                  <c:pt idx="3">
                    <c:v>경기</c:v>
                  </c:pt>
                  <c:pt idx="4">
                    <c:v>인천</c:v>
                  </c:pt>
                  <c:pt idx="5">
                    <c:v>인천</c:v>
                  </c:pt>
                </c:lvl>
                <c:lvl>
                  <c:pt idx="0">
                    <c:v>김소라</c:v>
                  </c:pt>
                  <c:pt idx="1">
                    <c:v>윤우민</c:v>
                  </c:pt>
                  <c:pt idx="2">
                    <c:v>임소영</c:v>
                  </c:pt>
                  <c:pt idx="3">
                    <c:v>유영아</c:v>
                  </c:pt>
                  <c:pt idx="4">
                    <c:v>안경원</c:v>
                  </c:pt>
                  <c:pt idx="5">
                    <c:v>구여운</c:v>
                  </c:pt>
                </c:lvl>
                <c:lvl>
                  <c:pt idx="0">
                    <c:v>Seo-3652</c:v>
                  </c:pt>
                  <c:pt idx="1">
                    <c:v>Seo-1829</c:v>
                  </c:pt>
                  <c:pt idx="2">
                    <c:v>Kdo-2348</c:v>
                  </c:pt>
                  <c:pt idx="3">
                    <c:v>Kdo-1207</c:v>
                  </c:pt>
                  <c:pt idx="4">
                    <c:v>Wal-2986</c:v>
                  </c:pt>
                  <c:pt idx="5">
                    <c:v>Wal-1654</c:v>
                  </c:pt>
                </c:lvl>
              </c:multiLvlStrCache>
            </c:multiLvlStrRef>
          </c:cat>
          <c:val>
            <c:numRef>
              <c:f>'기본작업-1'!$E$5:$E$10</c:f>
              <c:numCache>
                <c:formatCode>General</c:formatCode>
                <c:ptCount val="6"/>
                <c:pt idx="0">
                  <c:v>80</c:v>
                </c:pt>
                <c:pt idx="1">
                  <c:v>62</c:v>
                </c:pt>
                <c:pt idx="2">
                  <c:v>85</c:v>
                </c:pt>
                <c:pt idx="3">
                  <c:v>25</c:v>
                </c:pt>
                <c:pt idx="4">
                  <c:v>83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D-44D3-8515-A761DCAD3B7B}"/>
            </c:ext>
          </c:extLst>
        </c:ser>
        <c:ser>
          <c:idx val="2"/>
          <c:order val="2"/>
          <c:tx>
            <c:strRef>
              <c:f>'기본작업-1'!$F$3:$F$4</c:f>
              <c:strCache>
                <c:ptCount val="2"/>
                <c:pt idx="0">
                  <c:v>합격여부</c:v>
                </c:pt>
                <c:pt idx="1">
                  <c:v>합격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'기본작업-1'!$A$5:$C$10</c:f>
              <c:multiLvlStrCache>
                <c:ptCount val="6"/>
                <c:lvl>
                  <c:pt idx="0">
                    <c:v>서울</c:v>
                  </c:pt>
                  <c:pt idx="1">
                    <c:v>서울</c:v>
                  </c:pt>
                  <c:pt idx="2">
                    <c:v>경기</c:v>
                  </c:pt>
                  <c:pt idx="3">
                    <c:v>경기</c:v>
                  </c:pt>
                  <c:pt idx="4">
                    <c:v>인천</c:v>
                  </c:pt>
                  <c:pt idx="5">
                    <c:v>인천</c:v>
                  </c:pt>
                </c:lvl>
                <c:lvl>
                  <c:pt idx="0">
                    <c:v>김소라</c:v>
                  </c:pt>
                  <c:pt idx="1">
                    <c:v>윤우민</c:v>
                  </c:pt>
                  <c:pt idx="2">
                    <c:v>임소영</c:v>
                  </c:pt>
                  <c:pt idx="3">
                    <c:v>유영아</c:v>
                  </c:pt>
                  <c:pt idx="4">
                    <c:v>안경원</c:v>
                  </c:pt>
                  <c:pt idx="5">
                    <c:v>구여운</c:v>
                  </c:pt>
                </c:lvl>
                <c:lvl>
                  <c:pt idx="0">
                    <c:v>Seo-3652</c:v>
                  </c:pt>
                  <c:pt idx="1">
                    <c:v>Seo-1829</c:v>
                  </c:pt>
                  <c:pt idx="2">
                    <c:v>Kdo-2348</c:v>
                  </c:pt>
                  <c:pt idx="3">
                    <c:v>Kdo-1207</c:v>
                  </c:pt>
                  <c:pt idx="4">
                    <c:v>Wal-2986</c:v>
                  </c:pt>
                  <c:pt idx="5">
                    <c:v>Wal-1654</c:v>
                  </c:pt>
                </c:lvl>
              </c:multiLvlStrCache>
            </c:multiLvlStrRef>
          </c:cat>
          <c:val>
            <c:numRef>
              <c:f>'기본작업-1'!$F$5:$F$10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D-44D3-8515-A761DCAD3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63359"/>
        <c:axId val="1170712159"/>
      </c:barChart>
      <c:catAx>
        <c:axId val="116176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70712159"/>
        <c:crosses val="autoZero"/>
        <c:auto val="1"/>
        <c:lblAlgn val="ctr"/>
        <c:lblOffset val="100"/>
        <c:noMultiLvlLbl val="0"/>
      </c:catAx>
      <c:valAx>
        <c:axId val="117071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6176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22942303"/>
        <c:axId val="1622942783"/>
      </c:barChart>
      <c:catAx>
        <c:axId val="1622942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EF9020-E771-4B8D-BBA6-AC5B0FE8F152}">
  <sheetPr/>
  <sheetViews>
    <sheetView zoomScale="99" workbookViewId="0" zoomToFit="1"/>
  </sheetViews>
  <pageMargins left="0.7" right="0.7" top="0.75" bottom="0.75" header="0.3" footer="0.3"/>
  <drawing r:id="rId1"/>
</chartsheet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C5578AB-A257-4958-9ED6-1E6BFA33AA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13</xdr:row>
          <xdr:rowOff>66675</xdr:rowOff>
        </xdr:from>
        <xdr:to>
          <xdr:col>2</xdr:col>
          <xdr:colOff>542925</xdr:colOff>
          <xdr:row>14</xdr:row>
          <xdr:rowOff>133350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6F8DAA71-1F19-438D-8FEA-045D6F700C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결제요금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171450</xdr:colOff>
      <xdr:row>13</xdr:row>
      <xdr:rowOff>85725</xdr:rowOff>
    </xdr:from>
    <xdr:to>
      <xdr:col>4</xdr:col>
      <xdr:colOff>962025</xdr:colOff>
      <xdr:row>14</xdr:row>
      <xdr:rowOff>161925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41784B49-5DB4-4D03-A85E-3990AF8DF3F8}"/>
            </a:ext>
          </a:extLst>
        </xdr:cNvPr>
        <xdr:cNvSpPr/>
      </xdr:nvSpPr>
      <xdr:spPr>
        <a:xfrm>
          <a:off x="2914650" y="2857500"/>
          <a:ext cx="790575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F4AB458-3C9F-3618-C25C-85D2C807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0" sqref="F10"/>
    </sheetView>
  </sheetViews>
  <sheetFormatPr defaultRowHeight="16.5" x14ac:dyDescent="0.3"/>
  <cols>
    <col min="1" max="1" width="9.625" bestFit="1" customWidth="1"/>
  </cols>
  <sheetData>
    <row r="1" spans="1:6" x14ac:dyDescent="0.3">
      <c r="A1" t="s">
        <v>1</v>
      </c>
    </row>
    <row r="3" spans="1:6" x14ac:dyDescent="0.3">
      <c r="A3" s="1" t="s">
        <v>208</v>
      </c>
      <c r="B3" s="1" t="s">
        <v>216</v>
      </c>
      <c r="C3" s="1" t="s">
        <v>224</v>
      </c>
      <c r="D3" s="1" t="s">
        <v>228</v>
      </c>
      <c r="E3" s="1" t="s">
        <v>229</v>
      </c>
      <c r="F3" s="1" t="s">
        <v>230</v>
      </c>
    </row>
    <row r="4" spans="1:6" x14ac:dyDescent="0.3">
      <c r="A4" s="1" t="s">
        <v>209</v>
      </c>
      <c r="B4" s="1" t="s">
        <v>217</v>
      </c>
      <c r="C4" s="1" t="s">
        <v>225</v>
      </c>
      <c r="D4" s="1">
        <v>88</v>
      </c>
      <c r="E4" s="1">
        <v>90</v>
      </c>
      <c r="F4" s="1" t="s">
        <v>231</v>
      </c>
    </row>
    <row r="5" spans="1:6" x14ac:dyDescent="0.3">
      <c r="A5" s="10" t="s">
        <v>210</v>
      </c>
      <c r="B5" s="1" t="s">
        <v>218</v>
      </c>
      <c r="C5" s="1" t="s">
        <v>225</v>
      </c>
      <c r="D5" s="1">
        <v>92</v>
      </c>
      <c r="E5" s="1">
        <v>80</v>
      </c>
      <c r="F5" s="1" t="s">
        <v>231</v>
      </c>
    </row>
    <row r="6" spans="1:6" x14ac:dyDescent="0.3">
      <c r="A6" s="10" t="s">
        <v>211</v>
      </c>
      <c r="B6" s="1" t="s">
        <v>219</v>
      </c>
      <c r="C6" s="1" t="s">
        <v>225</v>
      </c>
      <c r="D6" s="1">
        <v>54</v>
      </c>
      <c r="E6" s="1">
        <v>62</v>
      </c>
      <c r="F6" s="1" t="s">
        <v>232</v>
      </c>
    </row>
    <row r="7" spans="1:6" x14ac:dyDescent="0.3">
      <c r="A7" s="1" t="s">
        <v>212</v>
      </c>
      <c r="B7" s="1" t="s">
        <v>220</v>
      </c>
      <c r="C7" s="1" t="s">
        <v>226</v>
      </c>
      <c r="D7" s="1">
        <v>67</v>
      </c>
      <c r="E7" s="1">
        <v>85</v>
      </c>
      <c r="F7" s="1" t="s">
        <v>231</v>
      </c>
    </row>
    <row r="8" spans="1:6" x14ac:dyDescent="0.3">
      <c r="A8" s="1" t="s">
        <v>213</v>
      </c>
      <c r="B8" s="1" t="s">
        <v>221</v>
      </c>
      <c r="C8" s="1" t="s">
        <v>226</v>
      </c>
      <c r="D8" s="1">
        <v>43</v>
      </c>
      <c r="E8" s="1">
        <v>25</v>
      </c>
      <c r="F8" s="1" t="s">
        <v>232</v>
      </c>
    </row>
    <row r="9" spans="1:6" x14ac:dyDescent="0.3">
      <c r="A9" s="1" t="s">
        <v>214</v>
      </c>
      <c r="B9" s="1" t="s">
        <v>222</v>
      </c>
      <c r="C9" s="1" t="s">
        <v>227</v>
      </c>
      <c r="D9" s="1">
        <v>92</v>
      </c>
      <c r="E9" s="1">
        <v>83</v>
      </c>
      <c r="F9" s="1" t="s">
        <v>231</v>
      </c>
    </row>
    <row r="10" spans="1:6" x14ac:dyDescent="0.3">
      <c r="A10" s="1" t="s">
        <v>215</v>
      </c>
      <c r="B10" s="1" t="s">
        <v>223</v>
      </c>
      <c r="C10" s="1" t="s">
        <v>227</v>
      </c>
      <c r="D10" s="1">
        <v>97</v>
      </c>
      <c r="E10" s="1">
        <v>91</v>
      </c>
      <c r="F10" s="1" t="s">
        <v>231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15"/>
    </sheetView>
  </sheetViews>
  <sheetFormatPr defaultRowHeight="16.5" x14ac:dyDescent="0.3"/>
  <cols>
    <col min="1" max="1" width="11" bestFit="1" customWidth="1"/>
    <col min="3" max="3" width="9.75" bestFit="1" customWidth="1"/>
  </cols>
  <sheetData>
    <row r="1" spans="1:7" ht="25.5" x14ac:dyDescent="0.3">
      <c r="A1" s="19" t="s">
        <v>79</v>
      </c>
      <c r="B1" s="19"/>
      <c r="C1" s="19"/>
      <c r="D1" s="19"/>
      <c r="E1" s="19"/>
      <c r="F1" s="19"/>
      <c r="G1" s="19"/>
    </row>
    <row r="3" spans="1:7" x14ac:dyDescent="0.3">
      <c r="A3" s="20" t="s">
        <v>65</v>
      </c>
      <c r="B3" s="20" t="s">
        <v>66</v>
      </c>
      <c r="C3" s="20" t="s">
        <v>67</v>
      </c>
      <c r="D3" s="20" t="s">
        <v>68</v>
      </c>
      <c r="E3" s="20" t="s">
        <v>69</v>
      </c>
      <c r="F3" s="20" t="s">
        <v>70</v>
      </c>
      <c r="G3" s="20" t="s">
        <v>71</v>
      </c>
    </row>
    <row r="4" spans="1:7" x14ac:dyDescent="0.3">
      <c r="A4" s="21" t="s">
        <v>72</v>
      </c>
      <c r="B4" s="22" t="s">
        <v>73</v>
      </c>
      <c r="C4" s="23">
        <v>50000</v>
      </c>
      <c r="D4" s="24">
        <v>1800</v>
      </c>
      <c r="E4" s="24">
        <v>1486</v>
      </c>
      <c r="F4" s="24">
        <v>74300000</v>
      </c>
      <c r="G4" s="25">
        <v>0.82555555599999997</v>
      </c>
    </row>
    <row r="5" spans="1:7" x14ac:dyDescent="0.3">
      <c r="A5" s="21"/>
      <c r="B5" s="22" t="s">
        <v>74</v>
      </c>
      <c r="C5" s="23">
        <v>50000</v>
      </c>
      <c r="D5" s="24">
        <v>1600</v>
      </c>
      <c r="E5" s="24">
        <v>1571</v>
      </c>
      <c r="F5" s="24">
        <v>78550000</v>
      </c>
      <c r="G5" s="25">
        <v>0.98187500000000005</v>
      </c>
    </row>
    <row r="6" spans="1:7" x14ac:dyDescent="0.3">
      <c r="A6" s="21"/>
      <c r="B6" s="22" t="s">
        <v>75</v>
      </c>
      <c r="C6" s="23">
        <v>50000</v>
      </c>
      <c r="D6" s="24">
        <v>1600</v>
      </c>
      <c r="E6" s="24">
        <v>1862</v>
      </c>
      <c r="F6" s="24">
        <v>93100000</v>
      </c>
      <c r="G6" s="25">
        <v>1.1637500000000001</v>
      </c>
    </row>
    <row r="7" spans="1:7" x14ac:dyDescent="0.3">
      <c r="A7" s="21" t="s">
        <v>76</v>
      </c>
      <c r="B7" s="22" t="s">
        <v>73</v>
      </c>
      <c r="C7" s="23">
        <v>35000</v>
      </c>
      <c r="D7" s="24">
        <v>1800</v>
      </c>
      <c r="E7" s="24">
        <v>2042</v>
      </c>
      <c r="F7" s="24">
        <v>71470000</v>
      </c>
      <c r="G7" s="25">
        <v>1.1344444440000001</v>
      </c>
    </row>
    <row r="8" spans="1:7" x14ac:dyDescent="0.3">
      <c r="A8" s="21"/>
      <c r="B8" s="22" t="s">
        <v>74</v>
      </c>
      <c r="C8" s="23">
        <v>35000</v>
      </c>
      <c r="D8" s="24">
        <v>1800</v>
      </c>
      <c r="E8" s="24">
        <v>1258</v>
      </c>
      <c r="F8" s="24">
        <v>44030000</v>
      </c>
      <c r="G8" s="25">
        <v>0.69888888900000001</v>
      </c>
    </row>
    <row r="9" spans="1:7" x14ac:dyDescent="0.3">
      <c r="A9" s="21"/>
      <c r="B9" s="22" t="s">
        <v>75</v>
      </c>
      <c r="C9" s="23">
        <v>35000</v>
      </c>
      <c r="D9" s="24">
        <v>1600</v>
      </c>
      <c r="E9" s="24">
        <v>1357</v>
      </c>
      <c r="F9" s="24">
        <v>47495000</v>
      </c>
      <c r="G9" s="25">
        <v>0.84812500000000002</v>
      </c>
    </row>
    <row r="10" spans="1:7" x14ac:dyDescent="0.3">
      <c r="A10" s="21" t="s">
        <v>77</v>
      </c>
      <c r="B10" s="22" t="s">
        <v>73</v>
      </c>
      <c r="C10" s="23">
        <v>30000</v>
      </c>
      <c r="D10" s="24">
        <v>1800</v>
      </c>
      <c r="E10" s="24">
        <v>2102</v>
      </c>
      <c r="F10" s="24">
        <v>63060000</v>
      </c>
      <c r="G10" s="25">
        <v>1.167777778</v>
      </c>
    </row>
    <row r="11" spans="1:7" x14ac:dyDescent="0.3">
      <c r="A11" s="21"/>
      <c r="B11" s="22" t="s">
        <v>74</v>
      </c>
      <c r="C11" s="23">
        <v>30000</v>
      </c>
      <c r="D11" s="24">
        <v>2000</v>
      </c>
      <c r="E11" s="24">
        <v>2368</v>
      </c>
      <c r="F11" s="24">
        <v>71040000</v>
      </c>
      <c r="G11" s="25">
        <v>1.1839999999999999</v>
      </c>
    </row>
    <row r="12" spans="1:7" x14ac:dyDescent="0.3">
      <c r="A12" s="21"/>
      <c r="B12" s="22" t="s">
        <v>75</v>
      </c>
      <c r="C12" s="23">
        <v>30000</v>
      </c>
      <c r="D12" s="24">
        <v>1800</v>
      </c>
      <c r="E12" s="24">
        <v>2221</v>
      </c>
      <c r="F12" s="24">
        <v>66630000</v>
      </c>
      <c r="G12" s="25">
        <v>1.2338888889999999</v>
      </c>
    </row>
    <row r="13" spans="1:7" x14ac:dyDescent="0.3">
      <c r="A13" s="21" t="s">
        <v>78</v>
      </c>
      <c r="B13" s="22" t="s">
        <v>73</v>
      </c>
      <c r="C13" s="23">
        <v>40000</v>
      </c>
      <c r="D13" s="24">
        <v>2000</v>
      </c>
      <c r="E13" s="24">
        <v>1869</v>
      </c>
      <c r="F13" s="24">
        <v>74760000</v>
      </c>
      <c r="G13" s="25">
        <v>0.9345</v>
      </c>
    </row>
    <row r="14" spans="1:7" x14ac:dyDescent="0.3">
      <c r="A14" s="21"/>
      <c r="B14" s="22" t="s">
        <v>74</v>
      </c>
      <c r="C14" s="23">
        <v>40000</v>
      </c>
      <c r="D14" s="24">
        <v>1900</v>
      </c>
      <c r="E14" s="24">
        <v>1755</v>
      </c>
      <c r="F14" s="24">
        <v>70200000</v>
      </c>
      <c r="G14" s="25">
        <v>0.92368421099999998</v>
      </c>
    </row>
    <row r="15" spans="1:7" x14ac:dyDescent="0.3">
      <c r="A15" s="21"/>
      <c r="B15" s="22" t="s">
        <v>75</v>
      </c>
      <c r="C15" s="23">
        <v>40000</v>
      </c>
      <c r="D15" s="24">
        <v>1900</v>
      </c>
      <c r="E15" s="24">
        <v>2301</v>
      </c>
      <c r="F15" s="24">
        <v>92040000</v>
      </c>
      <c r="G15" s="25">
        <v>1.2110526319999999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workbookViewId="0">
      <selection activeCell="A7" sqref="A7"/>
    </sheetView>
  </sheetViews>
  <sheetFormatPr defaultRowHeight="16.5" x14ac:dyDescent="0.3"/>
  <cols>
    <col min="3" max="3" width="10.625" bestFit="1" customWidth="1"/>
    <col min="4" max="4" width="9.125" bestFit="1" customWidth="1"/>
    <col min="5" max="7" width="10.625" bestFit="1" customWidth="1"/>
  </cols>
  <sheetData>
    <row r="1" spans="1:7" ht="20.25" x14ac:dyDescent="0.3">
      <c r="A1" s="11" t="s">
        <v>80</v>
      </c>
      <c r="B1" s="11"/>
      <c r="C1" s="11"/>
      <c r="D1" s="11"/>
      <c r="E1" s="11"/>
      <c r="F1" s="11"/>
      <c r="G1" s="11"/>
    </row>
    <row r="3" spans="1:7" x14ac:dyDescent="0.3">
      <c r="A3" s="5" t="s">
        <v>43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</row>
    <row r="4" spans="1:7" x14ac:dyDescent="0.3">
      <c r="A4" s="5" t="s">
        <v>87</v>
      </c>
      <c r="B4" s="5" t="s">
        <v>88</v>
      </c>
      <c r="C4" s="8">
        <v>4268400</v>
      </c>
      <c r="D4" s="8">
        <f t="shared" ref="D4:D15" si="0">ROUND(C4*0.18,-3)</f>
        <v>768000</v>
      </c>
      <c r="E4" s="8">
        <f t="shared" ref="E4:E15" si="1">C4*0.3</f>
        <v>1280520</v>
      </c>
      <c r="F4" s="8">
        <f t="shared" ref="F4:F15" si="2">SUM(C4:E4)*0.16</f>
        <v>1010707.2000000001</v>
      </c>
      <c r="G4" s="8">
        <f t="shared" ref="G4:G15" si="3">SUM(C4:E4)-F4</f>
        <v>5306212.8</v>
      </c>
    </row>
    <row r="5" spans="1:7" x14ac:dyDescent="0.3">
      <c r="A5" s="5" t="s">
        <v>89</v>
      </c>
      <c r="B5" s="5" t="s">
        <v>90</v>
      </c>
      <c r="C5" s="8">
        <v>3156800</v>
      </c>
      <c r="D5" s="8">
        <f t="shared" si="0"/>
        <v>568000</v>
      </c>
      <c r="E5" s="8">
        <f t="shared" si="1"/>
        <v>947040</v>
      </c>
      <c r="F5" s="8">
        <f t="shared" si="2"/>
        <v>747494.40000000002</v>
      </c>
      <c r="G5" s="8">
        <f t="shared" si="3"/>
        <v>3924345.6</v>
      </c>
    </row>
    <row r="6" spans="1:7" x14ac:dyDescent="0.3">
      <c r="A6" s="5" t="s">
        <v>91</v>
      </c>
      <c r="B6" s="5" t="s">
        <v>92</v>
      </c>
      <c r="C6" s="8">
        <v>3762000</v>
      </c>
      <c r="D6" s="8">
        <f t="shared" si="0"/>
        <v>677000</v>
      </c>
      <c r="E6" s="8">
        <f t="shared" si="1"/>
        <v>1128600</v>
      </c>
      <c r="F6" s="8">
        <f t="shared" si="2"/>
        <v>890816</v>
      </c>
      <c r="G6" s="8">
        <f t="shared" si="3"/>
        <v>4676784</v>
      </c>
    </row>
    <row r="7" spans="1:7" x14ac:dyDescent="0.3">
      <c r="A7" s="5" t="s">
        <v>93</v>
      </c>
      <c r="B7" s="5" t="s">
        <v>90</v>
      </c>
      <c r="C7" s="8">
        <v>3295200</v>
      </c>
      <c r="D7" s="8">
        <f t="shared" si="0"/>
        <v>593000</v>
      </c>
      <c r="E7" s="8">
        <f t="shared" si="1"/>
        <v>988560</v>
      </c>
      <c r="F7" s="8">
        <f t="shared" si="2"/>
        <v>780281.6</v>
      </c>
      <c r="G7" s="8">
        <f t="shared" si="3"/>
        <v>4096478.4</v>
      </c>
    </row>
    <row r="8" spans="1:7" x14ac:dyDescent="0.3">
      <c r="A8" s="5" t="s">
        <v>94</v>
      </c>
      <c r="B8" s="5" t="s">
        <v>88</v>
      </c>
      <c r="C8" s="8">
        <v>4351100</v>
      </c>
      <c r="D8" s="8">
        <f t="shared" si="0"/>
        <v>783000</v>
      </c>
      <c r="E8" s="8">
        <f t="shared" si="1"/>
        <v>1305330</v>
      </c>
      <c r="F8" s="8">
        <f t="shared" si="2"/>
        <v>1030308.8</v>
      </c>
      <c r="G8" s="8">
        <f t="shared" si="3"/>
        <v>5409121.2000000002</v>
      </c>
    </row>
    <row r="9" spans="1:7" x14ac:dyDescent="0.3">
      <c r="A9" s="5" t="s">
        <v>95</v>
      </c>
      <c r="B9" s="5" t="s">
        <v>96</v>
      </c>
      <c r="C9" s="8">
        <v>2880000</v>
      </c>
      <c r="D9" s="8">
        <f t="shared" si="0"/>
        <v>518000</v>
      </c>
      <c r="E9" s="8">
        <f t="shared" si="1"/>
        <v>864000</v>
      </c>
      <c r="F9" s="8">
        <f t="shared" si="2"/>
        <v>681920</v>
      </c>
      <c r="G9" s="8">
        <f t="shared" si="3"/>
        <v>3580080</v>
      </c>
    </row>
    <row r="10" spans="1:7" x14ac:dyDescent="0.3">
      <c r="A10" s="5" t="s">
        <v>97</v>
      </c>
      <c r="B10" s="5" t="s">
        <v>92</v>
      </c>
      <c r="C10" s="8">
        <v>3845700</v>
      </c>
      <c r="D10" s="8">
        <f t="shared" si="0"/>
        <v>692000</v>
      </c>
      <c r="E10" s="8">
        <f t="shared" si="1"/>
        <v>1153710</v>
      </c>
      <c r="F10" s="8">
        <f t="shared" si="2"/>
        <v>910625.6</v>
      </c>
      <c r="G10" s="8">
        <f t="shared" si="3"/>
        <v>4780784.4000000004</v>
      </c>
    </row>
    <row r="11" spans="1:7" x14ac:dyDescent="0.3">
      <c r="A11" s="5" t="s">
        <v>98</v>
      </c>
      <c r="B11" s="5" t="s">
        <v>96</v>
      </c>
      <c r="C11" s="8">
        <v>2716300</v>
      </c>
      <c r="D11" s="8">
        <f t="shared" si="0"/>
        <v>489000</v>
      </c>
      <c r="E11" s="8">
        <f t="shared" si="1"/>
        <v>814890</v>
      </c>
      <c r="F11" s="8">
        <f t="shared" si="2"/>
        <v>643230.4</v>
      </c>
      <c r="G11" s="8">
        <f t="shared" si="3"/>
        <v>3376959.6</v>
      </c>
    </row>
    <row r="12" spans="1:7" x14ac:dyDescent="0.3">
      <c r="A12" s="5" t="s">
        <v>99</v>
      </c>
      <c r="B12" s="5" t="s">
        <v>90</v>
      </c>
      <c r="C12" s="8">
        <v>3248000</v>
      </c>
      <c r="D12" s="8">
        <f t="shared" si="0"/>
        <v>585000</v>
      </c>
      <c r="E12" s="8">
        <f t="shared" si="1"/>
        <v>974400</v>
      </c>
      <c r="F12" s="8">
        <f t="shared" si="2"/>
        <v>769184</v>
      </c>
      <c r="G12" s="8">
        <f t="shared" si="3"/>
        <v>4038216</v>
      </c>
    </row>
    <row r="13" spans="1:7" x14ac:dyDescent="0.3">
      <c r="A13" s="5" t="s">
        <v>100</v>
      </c>
      <c r="B13" s="5" t="s">
        <v>90</v>
      </c>
      <c r="C13" s="8">
        <v>3350000</v>
      </c>
      <c r="D13" s="8">
        <f t="shared" si="0"/>
        <v>603000</v>
      </c>
      <c r="E13" s="8">
        <f t="shared" si="1"/>
        <v>1005000</v>
      </c>
      <c r="F13" s="8">
        <f t="shared" si="2"/>
        <v>793280</v>
      </c>
      <c r="G13" s="8">
        <f t="shared" si="3"/>
        <v>4164720</v>
      </c>
    </row>
    <row r="14" spans="1:7" x14ac:dyDescent="0.3">
      <c r="A14" s="5" t="s">
        <v>101</v>
      </c>
      <c r="B14" s="5" t="s">
        <v>92</v>
      </c>
      <c r="C14" s="8">
        <v>3648100</v>
      </c>
      <c r="D14" s="8">
        <f t="shared" si="0"/>
        <v>657000</v>
      </c>
      <c r="E14" s="8">
        <f t="shared" si="1"/>
        <v>1094430</v>
      </c>
      <c r="F14" s="8">
        <f t="shared" si="2"/>
        <v>863924.8</v>
      </c>
      <c r="G14" s="8">
        <f t="shared" si="3"/>
        <v>4535605.2</v>
      </c>
    </row>
    <row r="15" spans="1:7" x14ac:dyDescent="0.3">
      <c r="A15" s="5" t="s">
        <v>102</v>
      </c>
      <c r="B15" s="5" t="s">
        <v>96</v>
      </c>
      <c r="C15" s="8">
        <v>2675600</v>
      </c>
      <c r="D15" s="8">
        <f t="shared" si="0"/>
        <v>482000</v>
      </c>
      <c r="E15" s="8">
        <f t="shared" si="1"/>
        <v>802680</v>
      </c>
      <c r="F15" s="8">
        <f t="shared" si="2"/>
        <v>633644.80000000005</v>
      </c>
      <c r="G15" s="8">
        <f t="shared" si="3"/>
        <v>3326635.2</v>
      </c>
    </row>
    <row r="17" spans="1:7" x14ac:dyDescent="0.3">
      <c r="A17" s="26" t="s">
        <v>233</v>
      </c>
      <c r="B17" s="26" t="s">
        <v>235</v>
      </c>
    </row>
    <row r="18" spans="1:7" x14ac:dyDescent="0.3">
      <c r="A18" s="26" t="s">
        <v>234</v>
      </c>
    </row>
    <row r="19" spans="1:7" x14ac:dyDescent="0.3">
      <c r="B19" s="26" t="s">
        <v>236</v>
      </c>
    </row>
    <row r="22" spans="1:7" x14ac:dyDescent="0.3">
      <c r="A22" s="5" t="s">
        <v>43</v>
      </c>
      <c r="B22" s="5" t="s">
        <v>81</v>
      </c>
      <c r="C22" s="5" t="s">
        <v>82</v>
      </c>
      <c r="D22" s="5" t="s">
        <v>83</v>
      </c>
      <c r="E22" s="5" t="s">
        <v>84</v>
      </c>
      <c r="F22" s="5" t="s">
        <v>85</v>
      </c>
      <c r="G22" s="5" t="s">
        <v>86</v>
      </c>
    </row>
    <row r="23" spans="1:7" x14ac:dyDescent="0.3">
      <c r="A23" s="5" t="s">
        <v>87</v>
      </c>
      <c r="B23" s="5" t="s">
        <v>88</v>
      </c>
      <c r="C23" s="8">
        <v>4268400</v>
      </c>
      <c r="D23" s="8">
        <v>768000</v>
      </c>
      <c r="E23" s="8">
        <v>1280520</v>
      </c>
      <c r="F23" s="8">
        <v>1010707.2000000001</v>
      </c>
      <c r="G23" s="8">
        <v>5306212.8</v>
      </c>
    </row>
    <row r="24" spans="1:7" x14ac:dyDescent="0.3">
      <c r="A24" s="5" t="s">
        <v>94</v>
      </c>
      <c r="B24" s="5" t="s">
        <v>88</v>
      </c>
      <c r="C24" s="8">
        <v>4351100</v>
      </c>
      <c r="D24" s="8">
        <v>783000</v>
      </c>
      <c r="E24" s="8">
        <v>1305330</v>
      </c>
      <c r="F24" s="8">
        <v>1030308.8</v>
      </c>
      <c r="G24" s="8">
        <v>5409121.2000000002</v>
      </c>
    </row>
    <row r="25" spans="1:7" x14ac:dyDescent="0.3">
      <c r="A25" s="5" t="s">
        <v>98</v>
      </c>
      <c r="B25" s="5" t="s">
        <v>96</v>
      </c>
      <c r="C25" s="8">
        <v>2716300</v>
      </c>
      <c r="D25" s="8">
        <v>489000</v>
      </c>
      <c r="E25" s="8">
        <v>814890</v>
      </c>
      <c r="F25" s="8">
        <v>643230.4</v>
      </c>
      <c r="G25" s="8">
        <v>3376959.6</v>
      </c>
    </row>
    <row r="26" spans="1:7" x14ac:dyDescent="0.3">
      <c r="A26" s="5" t="s">
        <v>102</v>
      </c>
      <c r="B26" s="5" t="s">
        <v>96</v>
      </c>
      <c r="C26" s="8">
        <v>2675600</v>
      </c>
      <c r="D26" s="8">
        <v>482000</v>
      </c>
      <c r="E26" s="8">
        <v>802680</v>
      </c>
      <c r="F26" s="8">
        <v>633644.80000000005</v>
      </c>
      <c r="G26" s="8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topLeftCell="A19" workbookViewId="0">
      <selection activeCell="E39" sqref="E39"/>
    </sheetView>
  </sheetViews>
  <sheetFormatPr defaultRowHeight="16.5" x14ac:dyDescent="0.3"/>
  <cols>
    <col min="6" max="7" width="8.625" customWidth="1"/>
    <col min="9" max="9" width="10.125" bestFit="1" customWidth="1"/>
    <col min="12" max="12" width="8.75" bestFit="1" customWidth="1"/>
  </cols>
  <sheetData>
    <row r="1" spans="1:12" x14ac:dyDescent="0.3">
      <c r="A1" s="2" t="s">
        <v>2</v>
      </c>
      <c r="B1" s="4" t="s">
        <v>3</v>
      </c>
      <c r="G1" s="3" t="s">
        <v>4</v>
      </c>
      <c r="H1" s="4" t="s">
        <v>5</v>
      </c>
    </row>
    <row r="2" spans="1:12" x14ac:dyDescent="0.3">
      <c r="A2" s="5" t="s">
        <v>6</v>
      </c>
      <c r="B2" s="5" t="s">
        <v>7</v>
      </c>
      <c r="C2" s="5" t="s">
        <v>8</v>
      </c>
      <c r="D2" s="5" t="s">
        <v>9</v>
      </c>
      <c r="E2" s="7" t="s">
        <v>10</v>
      </c>
      <c r="G2" s="5" t="s">
        <v>11</v>
      </c>
      <c r="H2" s="5" t="s">
        <v>12</v>
      </c>
      <c r="I2" s="5" t="s">
        <v>13</v>
      </c>
      <c r="K2" s="12" t="s">
        <v>14</v>
      </c>
      <c r="L2" s="12"/>
    </row>
    <row r="3" spans="1:12" x14ac:dyDescent="0.3">
      <c r="A3" s="5" t="s">
        <v>15</v>
      </c>
      <c r="B3" s="5">
        <v>5</v>
      </c>
      <c r="C3" s="6">
        <v>0.41666666666666669</v>
      </c>
      <c r="D3" s="6">
        <v>0.52083333333333337</v>
      </c>
      <c r="E3" s="27">
        <f>((HOUR(D3)-HOUR(C3))*60+MINUTE(D3-C3))*1000</f>
        <v>150000</v>
      </c>
      <c r="G3" s="5" t="s">
        <v>16</v>
      </c>
      <c r="H3" s="5" t="s">
        <v>17</v>
      </c>
      <c r="I3" s="5">
        <v>1.79</v>
      </c>
      <c r="K3" s="5" t="s">
        <v>237</v>
      </c>
      <c r="L3" s="5" t="s">
        <v>237</v>
      </c>
    </row>
    <row r="4" spans="1:12" x14ac:dyDescent="0.3">
      <c r="A4" s="5" t="s">
        <v>18</v>
      </c>
      <c r="B4" s="5">
        <v>4</v>
      </c>
      <c r="C4" s="6">
        <v>0.43055555555555558</v>
      </c>
      <c r="D4" s="6">
        <v>0.54166666666666663</v>
      </c>
      <c r="E4" s="27">
        <f t="shared" ref="E4:E11" si="0">((HOUR(D4)-HOUR(C4))*60+MINUTE(D4-C4))*1000</f>
        <v>220000</v>
      </c>
      <c r="G4" s="5" t="s">
        <v>19</v>
      </c>
      <c r="H4" s="5" t="s">
        <v>20</v>
      </c>
      <c r="I4" s="5">
        <v>2.31</v>
      </c>
      <c r="K4" s="5" t="s">
        <v>238</v>
      </c>
      <c r="L4" s="5" t="s">
        <v>239</v>
      </c>
    </row>
    <row r="5" spans="1:12" x14ac:dyDescent="0.3">
      <c r="A5" s="5" t="s">
        <v>21</v>
      </c>
      <c r="B5" s="5">
        <v>6</v>
      </c>
      <c r="C5" s="6">
        <v>0.43402777777777773</v>
      </c>
      <c r="D5" s="6">
        <v>0.54166666666666663</v>
      </c>
      <c r="E5" s="27">
        <f t="shared" si="0"/>
        <v>215000</v>
      </c>
      <c r="G5" s="5" t="s">
        <v>22</v>
      </c>
      <c r="H5" s="5" t="s">
        <v>20</v>
      </c>
      <c r="I5" s="5">
        <v>2.35</v>
      </c>
    </row>
    <row r="6" spans="1:12" x14ac:dyDescent="0.3">
      <c r="A6" s="5" t="s">
        <v>23</v>
      </c>
      <c r="B6" s="5">
        <v>5</v>
      </c>
      <c r="C6" s="6">
        <v>0.4375</v>
      </c>
      <c r="D6" s="6">
        <v>0.5</v>
      </c>
      <c r="E6" s="27">
        <f t="shared" si="0"/>
        <v>150000</v>
      </c>
      <c r="G6" s="5" t="s">
        <v>24</v>
      </c>
      <c r="H6" s="5" t="s">
        <v>17</v>
      </c>
      <c r="I6" s="5">
        <v>1.92</v>
      </c>
      <c r="K6" s="13" t="s">
        <v>25</v>
      </c>
      <c r="L6" s="14"/>
    </row>
    <row r="7" spans="1:12" x14ac:dyDescent="0.3">
      <c r="A7" s="5" t="s">
        <v>26</v>
      </c>
      <c r="B7" s="5">
        <v>5</v>
      </c>
      <c r="C7" s="6">
        <v>0.44791666666666669</v>
      </c>
      <c r="D7" s="6">
        <v>0.51041666666666663</v>
      </c>
      <c r="E7" s="27">
        <f t="shared" si="0"/>
        <v>150000</v>
      </c>
      <c r="G7" s="5" t="s">
        <v>27</v>
      </c>
      <c r="H7" s="5" t="s">
        <v>17</v>
      </c>
      <c r="I7" s="5">
        <v>1.88</v>
      </c>
      <c r="K7" s="15">
        <f>ROUNDUP(AVERAGE(DMAX(G2:I11,3,K3:K4),DMAX(G2:I11,3,L3:L4)),1)</f>
        <v>2.2000000000000002</v>
      </c>
      <c r="L7" s="16"/>
    </row>
    <row r="8" spans="1:12" x14ac:dyDescent="0.3">
      <c r="A8" s="5" t="s">
        <v>28</v>
      </c>
      <c r="B8" s="5">
        <v>6</v>
      </c>
      <c r="C8" s="6">
        <v>0.45833333333333331</v>
      </c>
      <c r="D8" s="6">
        <v>0.54166666666666663</v>
      </c>
      <c r="E8" s="27">
        <f t="shared" si="0"/>
        <v>120000</v>
      </c>
      <c r="G8" s="5" t="s">
        <v>29</v>
      </c>
      <c r="H8" s="5" t="s">
        <v>20</v>
      </c>
      <c r="I8" s="5">
        <v>2.29</v>
      </c>
    </row>
    <row r="9" spans="1:12" x14ac:dyDescent="0.3">
      <c r="A9" s="5" t="s">
        <v>30</v>
      </c>
      <c r="B9" s="5">
        <v>5</v>
      </c>
      <c r="C9" s="6">
        <v>0.46527777777777773</v>
      </c>
      <c r="D9" s="6">
        <v>0.59027777777777779</v>
      </c>
      <c r="E9" s="27">
        <f t="shared" si="0"/>
        <v>180000</v>
      </c>
      <c r="G9" s="5" t="s">
        <v>31</v>
      </c>
      <c r="H9" s="5" t="s">
        <v>20</v>
      </c>
      <c r="I9" s="5">
        <v>2.27</v>
      </c>
    </row>
    <row r="10" spans="1:12" x14ac:dyDescent="0.3">
      <c r="A10" s="5" t="s">
        <v>32</v>
      </c>
      <c r="B10" s="5">
        <v>4</v>
      </c>
      <c r="C10" s="6">
        <v>0.46875</v>
      </c>
      <c r="D10" s="6">
        <v>0.57291666666666663</v>
      </c>
      <c r="E10" s="27">
        <f t="shared" si="0"/>
        <v>150000</v>
      </c>
      <c r="G10" s="5" t="s">
        <v>33</v>
      </c>
      <c r="H10" s="5" t="s">
        <v>17</v>
      </c>
      <c r="I10" s="5">
        <v>1.86</v>
      </c>
    </row>
    <row r="11" spans="1:12" x14ac:dyDescent="0.3">
      <c r="A11" s="5" t="s">
        <v>34</v>
      </c>
      <c r="B11" s="5">
        <v>7</v>
      </c>
      <c r="C11" s="6">
        <v>0.47222222222222227</v>
      </c>
      <c r="D11" s="6">
        <v>0.57638888888888895</v>
      </c>
      <c r="E11" s="27">
        <f t="shared" si="0"/>
        <v>150000</v>
      </c>
      <c r="G11" s="5" t="s">
        <v>35</v>
      </c>
      <c r="H11" s="5" t="s">
        <v>20</v>
      </c>
      <c r="I11" s="5">
        <v>2.2200000000000002</v>
      </c>
    </row>
    <row r="13" spans="1:12" x14ac:dyDescent="0.3">
      <c r="A13" s="3" t="s">
        <v>36</v>
      </c>
      <c r="B13" s="4" t="s">
        <v>37</v>
      </c>
      <c r="G13" s="3" t="s">
        <v>38</v>
      </c>
      <c r="H13" s="4" t="s">
        <v>164</v>
      </c>
    </row>
    <row r="14" spans="1:12" x14ac:dyDescent="0.3">
      <c r="A14" s="5" t="s">
        <v>6</v>
      </c>
      <c r="B14" s="5" t="s">
        <v>39</v>
      </c>
      <c r="C14" s="5" t="s">
        <v>40</v>
      </c>
      <c r="D14" s="5" t="s">
        <v>41</v>
      </c>
      <c r="E14" s="7" t="s">
        <v>42</v>
      </c>
      <c r="G14" s="5" t="s">
        <v>165</v>
      </c>
      <c r="H14" s="5" t="s">
        <v>166</v>
      </c>
      <c r="I14" s="7" t="s">
        <v>167</v>
      </c>
      <c r="K14" s="12" t="s">
        <v>168</v>
      </c>
      <c r="L14" s="12"/>
    </row>
    <row r="15" spans="1:12" x14ac:dyDescent="0.3">
      <c r="A15" s="5" t="s">
        <v>44</v>
      </c>
      <c r="B15" s="5">
        <v>86</v>
      </c>
      <c r="C15" s="5">
        <v>87</v>
      </c>
      <c r="D15" s="5">
        <f>AVERAGE(B15:C15)</f>
        <v>86.5</v>
      </c>
      <c r="E15" s="5" t="str">
        <f>IF( MEDIAN($D$15:$D$25)&lt;=D15,"관심","")</f>
        <v>관심</v>
      </c>
      <c r="G15" s="5" t="s">
        <v>169</v>
      </c>
      <c r="H15" s="5" t="s">
        <v>170</v>
      </c>
      <c r="I15" s="5" t="str">
        <f>UPPER(VLOOKUP(LEFT(G15,1),$K$15:$L$18,2,FALSE))</f>
        <v>ECONOMY</v>
      </c>
      <c r="K15" s="5" t="s">
        <v>171</v>
      </c>
      <c r="L15" s="5" t="s">
        <v>167</v>
      </c>
    </row>
    <row r="16" spans="1:12" x14ac:dyDescent="0.3">
      <c r="A16" s="5" t="s">
        <v>45</v>
      </c>
      <c r="B16" s="5">
        <v>57</v>
      </c>
      <c r="C16" s="5">
        <v>51</v>
      </c>
      <c r="D16" s="5">
        <f t="shared" ref="D16:D25" si="1">AVERAGE(B16:C16)</f>
        <v>54</v>
      </c>
      <c r="E16" s="5" t="str">
        <f t="shared" ref="E16:E25" si="2">IF( MEDIAN($D$15:$D$25)&lt;=D16,"관심","")</f>
        <v/>
      </c>
      <c r="G16" s="5" t="s">
        <v>172</v>
      </c>
      <c r="H16" s="5" t="s">
        <v>173</v>
      </c>
      <c r="I16" s="5" t="str">
        <f t="shared" ref="I16:I25" si="3">UPPER(VLOOKUP(LEFT(G16,1),$K$15:$L$18,2,FALSE))</f>
        <v>BUSINESS</v>
      </c>
      <c r="K16" s="5" t="s">
        <v>174</v>
      </c>
      <c r="L16" s="5" t="s">
        <v>175</v>
      </c>
    </row>
    <row r="17" spans="1:12" x14ac:dyDescent="0.3">
      <c r="A17" s="5" t="s">
        <v>46</v>
      </c>
      <c r="B17" s="5">
        <v>88</v>
      </c>
      <c r="C17" s="5">
        <v>91</v>
      </c>
      <c r="D17" s="5">
        <f t="shared" si="1"/>
        <v>89.5</v>
      </c>
      <c r="E17" s="5" t="str">
        <f t="shared" si="2"/>
        <v>관심</v>
      </c>
      <c r="G17" s="5" t="s">
        <v>176</v>
      </c>
      <c r="H17" s="5" t="s">
        <v>177</v>
      </c>
      <c r="I17" s="5" t="str">
        <f t="shared" si="3"/>
        <v>FIRST</v>
      </c>
      <c r="K17" s="5" t="s">
        <v>178</v>
      </c>
      <c r="L17" s="5" t="s">
        <v>179</v>
      </c>
    </row>
    <row r="18" spans="1:12" x14ac:dyDescent="0.3">
      <c r="A18" s="5" t="s">
        <v>47</v>
      </c>
      <c r="B18" s="5">
        <v>94</v>
      </c>
      <c r="C18" s="5">
        <v>92</v>
      </c>
      <c r="D18" s="5">
        <f t="shared" si="1"/>
        <v>93</v>
      </c>
      <c r="E18" s="5" t="str">
        <f t="shared" si="2"/>
        <v>관심</v>
      </c>
      <c r="G18" s="5" t="s">
        <v>180</v>
      </c>
      <c r="H18" s="5" t="s">
        <v>181</v>
      </c>
      <c r="I18" s="5" t="str">
        <f t="shared" si="3"/>
        <v>ECONOMY</v>
      </c>
      <c r="K18" s="5" t="s">
        <v>182</v>
      </c>
      <c r="L18" s="5" t="s">
        <v>183</v>
      </c>
    </row>
    <row r="19" spans="1:12" x14ac:dyDescent="0.3">
      <c r="A19" s="5" t="s">
        <v>48</v>
      </c>
      <c r="B19" s="5">
        <v>92</v>
      </c>
      <c r="C19" s="5">
        <v>93</v>
      </c>
      <c r="D19" s="5">
        <f t="shared" si="1"/>
        <v>92.5</v>
      </c>
      <c r="E19" s="5" t="str">
        <f t="shared" si="2"/>
        <v>관심</v>
      </c>
      <c r="G19" s="5" t="s">
        <v>184</v>
      </c>
      <c r="H19" s="5" t="s">
        <v>185</v>
      </c>
      <c r="I19" s="5" t="str">
        <f t="shared" si="3"/>
        <v>ECONOMY</v>
      </c>
    </row>
    <row r="20" spans="1:12" x14ac:dyDescent="0.3">
      <c r="A20" s="5" t="s">
        <v>49</v>
      </c>
      <c r="B20" s="5">
        <v>64</v>
      </c>
      <c r="C20" s="5">
        <v>60</v>
      </c>
      <c r="D20" s="5">
        <f t="shared" si="1"/>
        <v>62</v>
      </c>
      <c r="E20" s="5" t="str">
        <f t="shared" si="2"/>
        <v/>
      </c>
      <c r="G20" s="5" t="s">
        <v>186</v>
      </c>
      <c r="H20" s="5" t="s">
        <v>187</v>
      </c>
      <c r="I20" s="5" t="str">
        <f t="shared" si="3"/>
        <v>BUSINESS</v>
      </c>
    </row>
    <row r="21" spans="1:12" x14ac:dyDescent="0.3">
      <c r="A21" s="5" t="s">
        <v>50</v>
      </c>
      <c r="B21" s="5">
        <v>43</v>
      </c>
      <c r="C21" s="5">
        <v>40</v>
      </c>
      <c r="D21" s="5">
        <f t="shared" si="1"/>
        <v>41.5</v>
      </c>
      <c r="E21" s="5" t="str">
        <f t="shared" si="2"/>
        <v/>
      </c>
      <c r="G21" s="5" t="s">
        <v>188</v>
      </c>
      <c r="H21" s="5" t="s">
        <v>189</v>
      </c>
      <c r="I21" s="5" t="str">
        <f t="shared" si="3"/>
        <v>ECONOMY</v>
      </c>
    </row>
    <row r="22" spans="1:12" x14ac:dyDescent="0.3">
      <c r="A22" s="5" t="s">
        <v>51</v>
      </c>
      <c r="B22" s="5">
        <v>60</v>
      </c>
      <c r="C22" s="5">
        <v>51</v>
      </c>
      <c r="D22" s="5">
        <f t="shared" si="1"/>
        <v>55.5</v>
      </c>
      <c r="E22" s="5" t="str">
        <f t="shared" si="2"/>
        <v/>
      </c>
      <c r="G22" s="5" t="s">
        <v>190</v>
      </c>
      <c r="H22" s="5" t="s">
        <v>191</v>
      </c>
      <c r="I22" s="5" t="str">
        <f t="shared" si="3"/>
        <v>BUSINESS</v>
      </c>
    </row>
    <row r="23" spans="1:12" x14ac:dyDescent="0.3">
      <c r="A23" s="5" t="s">
        <v>52</v>
      </c>
      <c r="B23" s="5">
        <v>85</v>
      </c>
      <c r="C23" s="5">
        <v>89</v>
      </c>
      <c r="D23" s="5">
        <f t="shared" si="1"/>
        <v>87</v>
      </c>
      <c r="E23" s="5" t="str">
        <f t="shared" si="2"/>
        <v>관심</v>
      </c>
      <c r="G23" s="5" t="s">
        <v>192</v>
      </c>
      <c r="H23" s="5" t="s">
        <v>193</v>
      </c>
      <c r="I23" s="5" t="str">
        <f t="shared" si="3"/>
        <v>ECONOMY</v>
      </c>
    </row>
    <row r="24" spans="1:12" x14ac:dyDescent="0.3">
      <c r="A24" s="5" t="s">
        <v>53</v>
      </c>
      <c r="B24" s="5">
        <v>56</v>
      </c>
      <c r="C24" s="5">
        <v>50</v>
      </c>
      <c r="D24" s="5">
        <f t="shared" si="1"/>
        <v>53</v>
      </c>
      <c r="E24" s="5" t="str">
        <f t="shared" si="2"/>
        <v/>
      </c>
      <c r="G24" s="5" t="s">
        <v>194</v>
      </c>
      <c r="H24" s="5" t="s">
        <v>195</v>
      </c>
      <c r="I24" s="5" t="str">
        <f t="shared" si="3"/>
        <v>ECONOMY</v>
      </c>
    </row>
    <row r="25" spans="1:12" x14ac:dyDescent="0.3">
      <c r="A25" s="5" t="s">
        <v>54</v>
      </c>
      <c r="B25" s="5">
        <v>92</v>
      </c>
      <c r="C25" s="5">
        <v>95</v>
      </c>
      <c r="D25" s="5">
        <f t="shared" si="1"/>
        <v>93.5</v>
      </c>
      <c r="E25" s="5" t="str">
        <f t="shared" si="2"/>
        <v>관심</v>
      </c>
      <c r="G25" s="5" t="s">
        <v>196</v>
      </c>
      <c r="H25" s="5" t="s">
        <v>197</v>
      </c>
      <c r="I25" s="5" t="str">
        <f t="shared" si="3"/>
        <v>FIRST</v>
      </c>
    </row>
    <row r="27" spans="1:12" x14ac:dyDescent="0.3">
      <c r="A27" s="3" t="s">
        <v>55</v>
      </c>
      <c r="B27" s="4" t="s">
        <v>198</v>
      </c>
    </row>
    <row r="28" spans="1:12" x14ac:dyDescent="0.3">
      <c r="A28" s="5" t="s">
        <v>199</v>
      </c>
      <c r="B28" s="5" t="s">
        <v>200</v>
      </c>
      <c r="C28" s="5" t="s">
        <v>201</v>
      </c>
      <c r="D28" s="5" t="s">
        <v>202</v>
      </c>
      <c r="E28" s="5" t="s">
        <v>203</v>
      </c>
    </row>
    <row r="29" spans="1:12" x14ac:dyDescent="0.3">
      <c r="A29" s="5" t="s">
        <v>56</v>
      </c>
      <c r="B29" s="5" t="s">
        <v>204</v>
      </c>
      <c r="C29" s="8">
        <v>2315</v>
      </c>
      <c r="D29" s="8">
        <v>2249</v>
      </c>
      <c r="E29" s="8">
        <v>2182</v>
      </c>
    </row>
    <row r="30" spans="1:12" x14ac:dyDescent="0.3">
      <c r="A30" s="5" t="s">
        <v>57</v>
      </c>
      <c r="B30" s="5" t="s">
        <v>204</v>
      </c>
      <c r="C30" s="8">
        <v>1894</v>
      </c>
      <c r="D30" s="8">
        <v>2011</v>
      </c>
      <c r="E30" s="8">
        <v>2105</v>
      </c>
    </row>
    <row r="31" spans="1:12" x14ac:dyDescent="0.3">
      <c r="A31" s="5" t="s">
        <v>58</v>
      </c>
      <c r="B31" s="5" t="s">
        <v>204</v>
      </c>
      <c r="C31" s="8">
        <v>2766</v>
      </c>
      <c r="D31" s="8">
        <v>2682</v>
      </c>
      <c r="E31" s="8">
        <v>2934</v>
      </c>
    </row>
    <row r="32" spans="1:12" x14ac:dyDescent="0.3">
      <c r="A32" s="5" t="s">
        <v>59</v>
      </c>
      <c r="B32" s="5" t="s">
        <v>205</v>
      </c>
      <c r="C32" s="8">
        <v>2048</v>
      </c>
      <c r="D32" s="8">
        <v>2137</v>
      </c>
      <c r="E32" s="8">
        <v>1837</v>
      </c>
    </row>
    <row r="33" spans="1:5" x14ac:dyDescent="0.3">
      <c r="A33" s="5" t="s">
        <v>60</v>
      </c>
      <c r="B33" s="5" t="s">
        <v>205</v>
      </c>
      <c r="C33" s="8">
        <v>1261</v>
      </c>
      <c r="D33" s="8">
        <v>1425</v>
      </c>
      <c r="E33" s="8">
        <v>1534</v>
      </c>
    </row>
    <row r="34" spans="1:5" x14ac:dyDescent="0.3">
      <c r="A34" s="5" t="s">
        <v>61</v>
      </c>
      <c r="B34" s="5" t="s">
        <v>205</v>
      </c>
      <c r="C34" s="8">
        <v>1528</v>
      </c>
      <c r="D34" s="8">
        <v>1722</v>
      </c>
      <c r="E34" s="8">
        <v>1936</v>
      </c>
    </row>
    <row r="35" spans="1:5" x14ac:dyDescent="0.3">
      <c r="A35" s="5" t="s">
        <v>62</v>
      </c>
      <c r="B35" s="5" t="s">
        <v>206</v>
      </c>
      <c r="C35" s="8">
        <v>1776</v>
      </c>
      <c r="D35" s="8">
        <v>1834</v>
      </c>
      <c r="E35" s="8">
        <v>1552</v>
      </c>
    </row>
    <row r="36" spans="1:5" x14ac:dyDescent="0.3">
      <c r="A36" s="5" t="s">
        <v>63</v>
      </c>
      <c r="B36" s="5" t="s">
        <v>206</v>
      </c>
      <c r="C36" s="8">
        <v>2435</v>
      </c>
      <c r="D36" s="8">
        <v>2241</v>
      </c>
      <c r="E36" s="8">
        <v>2168</v>
      </c>
    </row>
    <row r="37" spans="1:5" x14ac:dyDescent="0.3">
      <c r="A37" s="5" t="s">
        <v>64</v>
      </c>
      <c r="B37" s="5" t="s">
        <v>206</v>
      </c>
      <c r="C37" s="8">
        <v>1924</v>
      </c>
      <c r="D37" s="8">
        <v>2063</v>
      </c>
      <c r="E37" s="8">
        <v>2202</v>
      </c>
    </row>
    <row r="38" spans="1:5" x14ac:dyDescent="0.3">
      <c r="A38" s="13" t="s">
        <v>207</v>
      </c>
      <c r="B38" s="17"/>
      <c r="C38" s="17"/>
      <c r="D38" s="14"/>
      <c r="E38" s="8"/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workbookViewId="0"/>
  </sheetViews>
  <sheetFormatPr defaultRowHeight="16.5" x14ac:dyDescent="0.3"/>
  <cols>
    <col min="1" max="1" width="3.625" customWidth="1"/>
    <col min="3" max="3" width="10.375" bestFit="1" customWidth="1"/>
    <col min="4" max="4" width="3.625" customWidth="1"/>
  </cols>
  <sheetData>
    <row r="2" spans="2:6" x14ac:dyDescent="0.3">
      <c r="B2" s="18" t="s">
        <v>103</v>
      </c>
      <c r="C2" s="18"/>
    </row>
    <row r="4" spans="2:6" x14ac:dyDescent="0.3">
      <c r="B4" s="5" t="s">
        <v>104</v>
      </c>
      <c r="C4" s="5" t="s">
        <v>105</v>
      </c>
      <c r="E4" s="5" t="s">
        <v>109</v>
      </c>
      <c r="F4" s="5" t="s">
        <v>110</v>
      </c>
    </row>
    <row r="5" spans="2:6" x14ac:dyDescent="0.3">
      <c r="B5" s="5" t="s">
        <v>106</v>
      </c>
      <c r="C5" s="8">
        <v>20000</v>
      </c>
      <c r="E5" s="5"/>
      <c r="F5" s="9"/>
    </row>
    <row r="6" spans="2:6" x14ac:dyDescent="0.3">
      <c r="B6" s="5" t="s">
        <v>69</v>
      </c>
      <c r="C6" s="8">
        <v>16258</v>
      </c>
      <c r="E6" s="8">
        <v>12000</v>
      </c>
      <c r="F6" s="9"/>
    </row>
    <row r="7" spans="2:6" x14ac:dyDescent="0.3">
      <c r="B7" s="5" t="s">
        <v>107</v>
      </c>
      <c r="C7" s="8">
        <f>C5-C6</f>
        <v>3742</v>
      </c>
      <c r="E7" s="8">
        <v>14000</v>
      </c>
      <c r="F7" s="9"/>
    </row>
    <row r="8" spans="2:6" x14ac:dyDescent="0.3">
      <c r="B8" s="5" t="s">
        <v>108</v>
      </c>
      <c r="C8" s="9">
        <f>C6/C5</f>
        <v>0.81289999999999996</v>
      </c>
      <c r="E8" s="8">
        <v>16000</v>
      </c>
      <c r="F8" s="9"/>
    </row>
    <row r="9" spans="2:6" x14ac:dyDescent="0.3">
      <c r="E9" s="8">
        <v>18000</v>
      </c>
      <c r="F9" s="9"/>
    </row>
    <row r="10" spans="2:6" x14ac:dyDescent="0.3">
      <c r="E10" s="8">
        <v>20000</v>
      </c>
      <c r="F10" s="9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1"/>
  <sheetViews>
    <sheetView workbookViewId="0">
      <selection activeCell="G3" sqref="G3:H6"/>
    </sheetView>
  </sheetViews>
  <sheetFormatPr defaultRowHeight="16.5" x14ac:dyDescent="0.3"/>
  <cols>
    <col min="7" max="8" width="11.625" customWidth="1"/>
  </cols>
  <sheetData>
    <row r="1" spans="1:8" x14ac:dyDescent="0.3">
      <c r="A1" s="18" t="s">
        <v>111</v>
      </c>
      <c r="B1" s="18"/>
      <c r="C1" s="18"/>
      <c r="D1" s="18"/>
      <c r="E1" s="18"/>
      <c r="G1" s="18" t="s">
        <v>123</v>
      </c>
      <c r="H1" s="18"/>
    </row>
    <row r="3" spans="1:8" x14ac:dyDescent="0.3">
      <c r="A3" s="5" t="s">
        <v>112</v>
      </c>
      <c r="B3" s="5" t="s">
        <v>0</v>
      </c>
      <c r="C3" s="5" t="s">
        <v>69</v>
      </c>
      <c r="D3" s="5" t="s">
        <v>107</v>
      </c>
      <c r="E3" s="5" t="s">
        <v>113</v>
      </c>
      <c r="G3" s="5" t="s">
        <v>112</v>
      </c>
      <c r="H3" s="5" t="s">
        <v>113</v>
      </c>
    </row>
    <row r="4" spans="1:8" x14ac:dyDescent="0.3">
      <c r="A4" s="5" t="s">
        <v>114</v>
      </c>
      <c r="B4" s="5" t="s">
        <v>115</v>
      </c>
      <c r="C4" s="5">
        <v>672</v>
      </c>
      <c r="D4" s="5">
        <v>28</v>
      </c>
      <c r="E4" s="5">
        <v>700</v>
      </c>
      <c r="G4" s="5" t="s">
        <v>114</v>
      </c>
      <c r="H4" s="5"/>
    </row>
    <row r="5" spans="1:8" x14ac:dyDescent="0.3">
      <c r="A5" s="5" t="s">
        <v>114</v>
      </c>
      <c r="B5" s="5" t="s">
        <v>116</v>
      </c>
      <c r="C5" s="5">
        <v>536</v>
      </c>
      <c r="D5" s="5">
        <v>64</v>
      </c>
      <c r="E5" s="5">
        <v>500</v>
      </c>
      <c r="G5" s="5" t="s">
        <v>121</v>
      </c>
      <c r="H5" s="5"/>
    </row>
    <row r="6" spans="1:8" x14ac:dyDescent="0.3">
      <c r="A6" s="5" t="s">
        <v>114</v>
      </c>
      <c r="B6" s="5" t="s">
        <v>117</v>
      </c>
      <c r="C6" s="5">
        <v>495</v>
      </c>
      <c r="D6" s="5">
        <v>5</v>
      </c>
      <c r="E6" s="5">
        <v>500</v>
      </c>
      <c r="G6" s="5" t="s">
        <v>122</v>
      </c>
      <c r="H6" s="5"/>
    </row>
    <row r="7" spans="1:8" x14ac:dyDescent="0.3">
      <c r="A7" s="5" t="s">
        <v>114</v>
      </c>
      <c r="B7" s="5" t="s">
        <v>118</v>
      </c>
      <c r="C7" s="5">
        <v>677</v>
      </c>
      <c r="D7" s="5">
        <v>23</v>
      </c>
      <c r="E7" s="5">
        <v>600</v>
      </c>
    </row>
    <row r="8" spans="1:8" x14ac:dyDescent="0.3">
      <c r="A8" s="5" t="s">
        <v>114</v>
      </c>
      <c r="B8" s="5" t="s">
        <v>119</v>
      </c>
      <c r="C8" s="5">
        <v>523</v>
      </c>
      <c r="D8" s="5">
        <v>77</v>
      </c>
      <c r="E8" s="5">
        <v>500</v>
      </c>
    </row>
    <row r="9" spans="1:8" x14ac:dyDescent="0.3">
      <c r="A9" s="5" t="s">
        <v>114</v>
      </c>
      <c r="B9" s="5" t="s">
        <v>120</v>
      </c>
      <c r="C9" s="5">
        <v>627</v>
      </c>
      <c r="D9" s="5">
        <v>63</v>
      </c>
      <c r="E9" s="5">
        <v>650</v>
      </c>
    </row>
    <row r="10" spans="1:8" x14ac:dyDescent="0.3">
      <c r="A10" s="5" t="s">
        <v>121</v>
      </c>
      <c r="B10" s="5" t="s">
        <v>115</v>
      </c>
      <c r="C10" s="5">
        <v>597</v>
      </c>
      <c r="D10" s="5">
        <v>3</v>
      </c>
      <c r="E10" s="5">
        <v>700</v>
      </c>
    </row>
    <row r="11" spans="1:8" x14ac:dyDescent="0.3">
      <c r="A11" s="5" t="s">
        <v>121</v>
      </c>
      <c r="B11" s="5" t="s">
        <v>116</v>
      </c>
      <c r="C11" s="5">
        <v>724</v>
      </c>
      <c r="D11" s="5">
        <v>76</v>
      </c>
      <c r="E11" s="5">
        <v>700</v>
      </c>
    </row>
    <row r="12" spans="1:8" x14ac:dyDescent="0.3">
      <c r="A12" s="5" t="s">
        <v>121</v>
      </c>
      <c r="B12" s="5" t="s">
        <v>117</v>
      </c>
      <c r="C12" s="5">
        <v>811</v>
      </c>
      <c r="D12" s="5">
        <v>89</v>
      </c>
      <c r="E12" s="5">
        <v>800</v>
      </c>
    </row>
    <row r="13" spans="1:8" x14ac:dyDescent="0.3">
      <c r="A13" s="5" t="s">
        <v>121</v>
      </c>
      <c r="B13" s="5" t="s">
        <v>118</v>
      </c>
      <c r="C13" s="5">
        <v>348</v>
      </c>
      <c r="D13" s="5">
        <v>52</v>
      </c>
      <c r="E13" s="5">
        <v>400</v>
      </c>
    </row>
    <row r="14" spans="1:8" x14ac:dyDescent="0.3">
      <c r="A14" s="5" t="s">
        <v>121</v>
      </c>
      <c r="B14" s="5" t="s">
        <v>119</v>
      </c>
      <c r="C14" s="5">
        <v>621</v>
      </c>
      <c r="D14" s="5">
        <v>79</v>
      </c>
      <c r="E14" s="5">
        <v>650</v>
      </c>
    </row>
    <row r="15" spans="1:8" x14ac:dyDescent="0.3">
      <c r="A15" s="5" t="s">
        <v>121</v>
      </c>
      <c r="B15" s="5" t="s">
        <v>120</v>
      </c>
      <c r="C15" s="5">
        <v>633</v>
      </c>
      <c r="D15" s="5">
        <v>67</v>
      </c>
      <c r="E15" s="5">
        <v>650</v>
      </c>
    </row>
    <row r="16" spans="1:8" x14ac:dyDescent="0.3">
      <c r="A16" s="5" t="s">
        <v>122</v>
      </c>
      <c r="B16" s="5" t="s">
        <v>115</v>
      </c>
      <c r="C16" s="5">
        <v>579</v>
      </c>
      <c r="D16" s="5">
        <v>21</v>
      </c>
      <c r="E16" s="5">
        <v>700</v>
      </c>
    </row>
    <row r="17" spans="1:5" x14ac:dyDescent="0.3">
      <c r="A17" s="5" t="s">
        <v>122</v>
      </c>
      <c r="B17" s="5" t="s">
        <v>116</v>
      </c>
      <c r="C17" s="5">
        <v>561</v>
      </c>
      <c r="D17" s="5">
        <v>39</v>
      </c>
      <c r="E17" s="5">
        <v>500</v>
      </c>
    </row>
    <row r="18" spans="1:5" x14ac:dyDescent="0.3">
      <c r="A18" s="5" t="s">
        <v>122</v>
      </c>
      <c r="B18" s="5" t="s">
        <v>117</v>
      </c>
      <c r="C18" s="5">
        <v>729</v>
      </c>
      <c r="D18" s="5">
        <v>71</v>
      </c>
      <c r="E18" s="5">
        <v>750</v>
      </c>
    </row>
    <row r="19" spans="1:5" x14ac:dyDescent="0.3">
      <c r="A19" s="5" t="s">
        <v>122</v>
      </c>
      <c r="B19" s="5" t="s">
        <v>118</v>
      </c>
      <c r="C19" s="5">
        <v>688</v>
      </c>
      <c r="D19" s="5">
        <v>12</v>
      </c>
      <c r="E19" s="5">
        <v>750</v>
      </c>
    </row>
    <row r="20" spans="1:5" x14ac:dyDescent="0.3">
      <c r="A20" s="5" t="s">
        <v>122</v>
      </c>
      <c r="B20" s="5" t="s">
        <v>119</v>
      </c>
      <c r="C20" s="5">
        <v>742</v>
      </c>
      <c r="D20" s="5">
        <v>58</v>
      </c>
      <c r="E20" s="5">
        <v>750</v>
      </c>
    </row>
    <row r="21" spans="1:5" x14ac:dyDescent="0.3">
      <c r="A21" s="5" t="s">
        <v>122</v>
      </c>
      <c r="B21" s="5" t="s">
        <v>120</v>
      </c>
      <c r="C21" s="5">
        <v>597</v>
      </c>
      <c r="D21" s="5">
        <v>3</v>
      </c>
      <c r="E21" s="5">
        <v>600</v>
      </c>
    </row>
  </sheetData>
  <dataConsolidate function="average" leftLabels="1" topLabels="1">
    <dataRefs count="1">
      <dataRef name="$A$3:$A$21,$E$3:$E$21"/>
    </dataRefs>
  </dataConsolidate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F19" sqref="F19"/>
    </sheetView>
  </sheetViews>
  <sheetFormatPr defaultRowHeight="16.5" x14ac:dyDescent="0.3"/>
  <cols>
    <col min="5" max="6" width="13.625" bestFit="1" customWidth="1"/>
  </cols>
  <sheetData>
    <row r="1" spans="1:7" ht="20.25" x14ac:dyDescent="0.3">
      <c r="A1" s="11" t="s">
        <v>124</v>
      </c>
      <c r="B1" s="11"/>
      <c r="C1" s="11"/>
      <c r="D1" s="11"/>
      <c r="E1" s="11"/>
      <c r="F1" s="11"/>
      <c r="G1" s="11"/>
    </row>
    <row r="3" spans="1:7" x14ac:dyDescent="0.3">
      <c r="A3" s="29" t="s">
        <v>125</v>
      </c>
      <c r="B3" s="30" t="s">
        <v>126</v>
      </c>
      <c r="C3" s="30" t="s">
        <v>127</v>
      </c>
      <c r="D3" s="30" t="s">
        <v>128</v>
      </c>
      <c r="E3" s="30" t="s">
        <v>129</v>
      </c>
      <c r="F3" s="30" t="s">
        <v>130</v>
      </c>
      <c r="G3" s="30" t="s">
        <v>131</v>
      </c>
    </row>
    <row r="4" spans="1:7" x14ac:dyDescent="0.3">
      <c r="A4" s="5" t="s">
        <v>132</v>
      </c>
      <c r="B4" s="5" t="s">
        <v>133</v>
      </c>
      <c r="C4" s="5" t="s">
        <v>134</v>
      </c>
      <c r="D4" s="5">
        <v>4</v>
      </c>
      <c r="E4" s="8">
        <v>15000</v>
      </c>
      <c r="F4" s="8">
        <v>1500</v>
      </c>
      <c r="G4" s="28">
        <f>D4*(E4-F4)</f>
        <v>54000</v>
      </c>
    </row>
    <row r="5" spans="1:7" x14ac:dyDescent="0.3">
      <c r="A5" s="5" t="s">
        <v>135</v>
      </c>
      <c r="B5" s="5" t="s">
        <v>136</v>
      </c>
      <c r="C5" s="5" t="s">
        <v>137</v>
      </c>
      <c r="D5" s="5">
        <v>2</v>
      </c>
      <c r="E5" s="8">
        <v>12000</v>
      </c>
      <c r="F5" s="8">
        <v>1800</v>
      </c>
      <c r="G5" s="28">
        <f t="shared" ref="G5:G12" si="0">D5*(E5-F5)</f>
        <v>20400</v>
      </c>
    </row>
    <row r="6" spans="1:7" x14ac:dyDescent="0.3">
      <c r="A6" s="5" t="s">
        <v>138</v>
      </c>
      <c r="B6" s="5" t="s">
        <v>139</v>
      </c>
      <c r="C6" s="5" t="s">
        <v>140</v>
      </c>
      <c r="D6" s="5">
        <v>3</v>
      </c>
      <c r="E6" s="8">
        <v>20000</v>
      </c>
      <c r="F6" s="8">
        <v>6000</v>
      </c>
      <c r="G6" s="28">
        <f t="shared" si="0"/>
        <v>42000</v>
      </c>
    </row>
    <row r="7" spans="1:7" x14ac:dyDescent="0.3">
      <c r="A7" s="5" t="s">
        <v>141</v>
      </c>
      <c r="B7" s="5" t="s">
        <v>139</v>
      </c>
      <c r="C7" s="5" t="s">
        <v>134</v>
      </c>
      <c r="D7" s="5">
        <v>3</v>
      </c>
      <c r="E7" s="8">
        <v>20000</v>
      </c>
      <c r="F7" s="8">
        <v>2000</v>
      </c>
      <c r="G7" s="28">
        <f t="shared" si="0"/>
        <v>54000</v>
      </c>
    </row>
    <row r="8" spans="1:7" x14ac:dyDescent="0.3">
      <c r="A8" s="5" t="s">
        <v>142</v>
      </c>
      <c r="B8" s="5" t="s">
        <v>136</v>
      </c>
      <c r="C8" s="5" t="s">
        <v>140</v>
      </c>
      <c r="D8" s="5">
        <v>5</v>
      </c>
      <c r="E8" s="8">
        <v>12000</v>
      </c>
      <c r="F8" s="8">
        <v>3600</v>
      </c>
      <c r="G8" s="28">
        <f t="shared" si="0"/>
        <v>42000</v>
      </c>
    </row>
    <row r="9" spans="1:7" x14ac:dyDescent="0.3">
      <c r="A9" s="5" t="s">
        <v>143</v>
      </c>
      <c r="B9" s="5" t="s">
        <v>133</v>
      </c>
      <c r="C9" s="5" t="s">
        <v>137</v>
      </c>
      <c r="D9" s="5">
        <v>2</v>
      </c>
      <c r="E9" s="8">
        <v>15000</v>
      </c>
      <c r="F9" s="8">
        <v>2250</v>
      </c>
      <c r="G9" s="28">
        <f t="shared" si="0"/>
        <v>25500</v>
      </c>
    </row>
    <row r="10" spans="1:7" x14ac:dyDescent="0.3">
      <c r="A10" s="5" t="s">
        <v>144</v>
      </c>
      <c r="B10" s="5" t="s">
        <v>139</v>
      </c>
      <c r="C10" s="5" t="s">
        <v>137</v>
      </c>
      <c r="D10" s="5">
        <v>1</v>
      </c>
      <c r="E10" s="8">
        <v>20000</v>
      </c>
      <c r="F10" s="8">
        <v>3000</v>
      </c>
      <c r="G10" s="28">
        <f t="shared" si="0"/>
        <v>17000</v>
      </c>
    </row>
    <row r="11" spans="1:7" x14ac:dyDescent="0.3">
      <c r="A11" s="5" t="s">
        <v>145</v>
      </c>
      <c r="B11" s="5" t="s">
        <v>133</v>
      </c>
      <c r="C11" s="5" t="s">
        <v>140</v>
      </c>
      <c r="D11" s="5">
        <v>5</v>
      </c>
      <c r="E11" s="8">
        <v>15000</v>
      </c>
      <c r="F11" s="8">
        <v>4500</v>
      </c>
      <c r="G11" s="28">
        <f t="shared" si="0"/>
        <v>52500</v>
      </c>
    </row>
    <row r="12" spans="1:7" x14ac:dyDescent="0.3">
      <c r="A12" s="5" t="s">
        <v>146</v>
      </c>
      <c r="B12" s="5" t="s">
        <v>136</v>
      </c>
      <c r="C12" s="5" t="s">
        <v>134</v>
      </c>
      <c r="D12" s="5">
        <v>4</v>
      </c>
      <c r="E12" s="8">
        <v>12000</v>
      </c>
      <c r="F12" s="8">
        <v>1200</v>
      </c>
      <c r="G12" s="28">
        <f t="shared" si="0"/>
        <v>43200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3" name="Button 2">
              <controlPr defaultSize="0" print="0" autoFill="0" autoPict="0" macro="[0]!결제요금">
                <anchor moveWithCells="1" sizeWithCells="1">
                  <from>
                    <xdr:col>1</xdr:col>
                    <xdr:colOff>180975</xdr:colOff>
                    <xdr:row>13</xdr:row>
                    <xdr:rowOff>66675</xdr:rowOff>
                  </from>
                  <to>
                    <xdr:col>2</xdr:col>
                    <xdr:colOff>542925</xdr:colOff>
                    <xdr:row>14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tabSelected="1" topLeftCell="A4" workbookViewId="0">
      <selection activeCell="O20" sqref="O20"/>
    </sheetView>
  </sheetViews>
  <sheetFormatPr defaultRowHeight="16.5" x14ac:dyDescent="0.3"/>
  <cols>
    <col min="4" max="4" width="10.375" bestFit="1" customWidth="1"/>
    <col min="6" max="6" width="10.375" bestFit="1" customWidth="1"/>
  </cols>
  <sheetData>
    <row r="1" spans="1:6" ht="20.25" x14ac:dyDescent="0.3">
      <c r="A1" s="11" t="s">
        <v>147</v>
      </c>
      <c r="B1" s="11"/>
      <c r="C1" s="11"/>
      <c r="D1" s="11"/>
      <c r="E1" s="11"/>
      <c r="F1" s="11"/>
    </row>
    <row r="3" spans="1:6" x14ac:dyDescent="0.3">
      <c r="A3" s="5" t="s">
        <v>148</v>
      </c>
      <c r="B3" s="5" t="s">
        <v>7</v>
      </c>
      <c r="C3" s="5" t="s">
        <v>149</v>
      </c>
      <c r="D3" s="5" t="s">
        <v>150</v>
      </c>
      <c r="E3" s="5" t="s">
        <v>151</v>
      </c>
      <c r="F3" s="5" t="s">
        <v>152</v>
      </c>
    </row>
    <row r="4" spans="1:6" x14ac:dyDescent="0.3">
      <c r="A4" s="5" t="s">
        <v>153</v>
      </c>
      <c r="B4" s="5">
        <v>4</v>
      </c>
      <c r="C4" s="5">
        <v>18</v>
      </c>
      <c r="D4" s="5">
        <f>21*C4</f>
        <v>378</v>
      </c>
      <c r="E4" s="5">
        <v>36</v>
      </c>
      <c r="F4" s="5">
        <f>D4-E4</f>
        <v>342</v>
      </c>
    </row>
    <row r="5" spans="1:6" x14ac:dyDescent="0.3">
      <c r="A5" s="5" t="s">
        <v>154</v>
      </c>
      <c r="B5" s="5">
        <v>4</v>
      </c>
      <c r="C5" s="5">
        <v>15</v>
      </c>
      <c r="D5" s="5">
        <f t="shared" ref="D5:D14" si="0">21*C5</f>
        <v>315</v>
      </c>
      <c r="E5" s="5">
        <v>23</v>
      </c>
      <c r="F5" s="5">
        <f t="shared" ref="F5:F14" si="1">D5-E5</f>
        <v>292</v>
      </c>
    </row>
    <row r="6" spans="1:6" x14ac:dyDescent="0.3">
      <c r="A6" s="5" t="s">
        <v>155</v>
      </c>
      <c r="B6" s="5">
        <v>4</v>
      </c>
      <c r="C6" s="5">
        <v>17</v>
      </c>
      <c r="D6" s="5">
        <f t="shared" si="0"/>
        <v>357</v>
      </c>
      <c r="E6" s="5">
        <v>45</v>
      </c>
      <c r="F6" s="5">
        <f t="shared" si="1"/>
        <v>312</v>
      </c>
    </row>
    <row r="7" spans="1:6" x14ac:dyDescent="0.3">
      <c r="A7" s="5" t="s">
        <v>156</v>
      </c>
      <c r="B7" s="5">
        <v>5</v>
      </c>
      <c r="C7" s="5">
        <v>16</v>
      </c>
      <c r="D7" s="5">
        <f t="shared" si="0"/>
        <v>336</v>
      </c>
      <c r="E7" s="5">
        <v>37</v>
      </c>
      <c r="F7" s="5">
        <f t="shared" si="1"/>
        <v>299</v>
      </c>
    </row>
    <row r="8" spans="1:6" x14ac:dyDescent="0.3">
      <c r="A8" s="5" t="s">
        <v>157</v>
      </c>
      <c r="B8" s="5">
        <v>5</v>
      </c>
      <c r="C8" s="5">
        <v>15</v>
      </c>
      <c r="D8" s="5">
        <f t="shared" si="0"/>
        <v>315</v>
      </c>
      <c r="E8" s="5">
        <v>29</v>
      </c>
      <c r="F8" s="5">
        <f t="shared" si="1"/>
        <v>286</v>
      </c>
    </row>
    <row r="9" spans="1:6" x14ac:dyDescent="0.3">
      <c r="A9" s="5" t="s">
        <v>158</v>
      </c>
      <c r="B9" s="5">
        <v>5</v>
      </c>
      <c r="C9" s="5">
        <v>18</v>
      </c>
      <c r="D9" s="5">
        <f t="shared" si="0"/>
        <v>378</v>
      </c>
      <c r="E9" s="5">
        <v>31</v>
      </c>
      <c r="F9" s="5">
        <f t="shared" si="1"/>
        <v>347</v>
      </c>
    </row>
    <row r="10" spans="1:6" x14ac:dyDescent="0.3">
      <c r="A10" s="5" t="s">
        <v>159</v>
      </c>
      <c r="B10" s="5">
        <v>6</v>
      </c>
      <c r="C10" s="5">
        <v>17</v>
      </c>
      <c r="D10" s="5">
        <f t="shared" si="0"/>
        <v>357</v>
      </c>
      <c r="E10" s="5">
        <v>25</v>
      </c>
      <c r="F10" s="5">
        <f t="shared" si="1"/>
        <v>332</v>
      </c>
    </row>
    <row r="11" spans="1:6" x14ac:dyDescent="0.3">
      <c r="A11" s="5" t="s">
        <v>160</v>
      </c>
      <c r="B11" s="5">
        <v>6</v>
      </c>
      <c r="C11" s="5">
        <v>15</v>
      </c>
      <c r="D11" s="5">
        <f t="shared" si="0"/>
        <v>315</v>
      </c>
      <c r="E11" s="5">
        <v>23</v>
      </c>
      <c r="F11" s="5">
        <f t="shared" si="1"/>
        <v>292</v>
      </c>
    </row>
    <row r="12" spans="1:6" x14ac:dyDescent="0.3">
      <c r="A12" s="5" t="s">
        <v>161</v>
      </c>
      <c r="B12" s="5">
        <v>6</v>
      </c>
      <c r="C12" s="5">
        <v>16</v>
      </c>
      <c r="D12" s="5">
        <f t="shared" si="0"/>
        <v>336</v>
      </c>
      <c r="E12" s="5">
        <v>26</v>
      </c>
      <c r="F12" s="5">
        <f t="shared" si="1"/>
        <v>310</v>
      </c>
    </row>
    <row r="13" spans="1:6" x14ac:dyDescent="0.3">
      <c r="A13" s="5" t="s">
        <v>162</v>
      </c>
      <c r="B13" s="5">
        <v>7</v>
      </c>
      <c r="C13" s="5">
        <v>18</v>
      </c>
      <c r="D13" s="5">
        <f t="shared" si="0"/>
        <v>378</v>
      </c>
      <c r="E13" s="5">
        <v>33</v>
      </c>
      <c r="F13" s="5">
        <f t="shared" si="1"/>
        <v>345</v>
      </c>
    </row>
    <row r="14" spans="1:6" x14ac:dyDescent="0.3">
      <c r="A14" s="5" t="s">
        <v>163</v>
      </c>
      <c r="B14" s="5">
        <v>7</v>
      </c>
      <c r="C14" s="5">
        <v>14</v>
      </c>
      <c r="D14" s="5">
        <f t="shared" si="0"/>
        <v>294</v>
      </c>
      <c r="E14" s="5">
        <v>19</v>
      </c>
      <c r="F14" s="5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8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Chart1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2026-05-12T05:31:49Z</dcterms:modified>
</cp:coreProperties>
</file>