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on Haein\Desktop\2025_기출문제집_컴활2급실기_학습자료\02 최신기출유형\"/>
    </mc:Choice>
  </mc:AlternateContent>
  <xr:revisionPtr revIDLastSave="0" documentId="13_ncr:1_{AFD39A06-9809-49F1-ABD9-4B6E6AB8FAE0}" xr6:coauthVersionLast="36" xr6:coauthVersionMax="47" xr10:uidLastSave="{00000000-0000-0000-0000-000000000000}"/>
  <bookViews>
    <workbookView xWindow="0" yWindow="0" windowWidth="23040" windowHeight="10032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_xlnm._FilterDatabase" localSheetId="2" hidden="1">'기본작업-3'!$A$3:$G$15</definedName>
    <definedName name="_xlnm.Criteria" localSheetId="2">'기본작업-3'!$A$17:$B$19</definedName>
    <definedName name="_xlnm.Extract" localSheetId="2">'기본작업-3'!$A$22:$G$22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9" l="1"/>
  <c r="E5" i="9"/>
  <c r="E6" i="9"/>
  <c r="E7" i="9"/>
  <c r="E8" i="9"/>
  <c r="E9" i="9"/>
  <c r="E10" i="9"/>
  <c r="E11" i="9"/>
  <c r="E3" i="9"/>
  <c r="E38" i="9"/>
  <c r="I16" i="9"/>
  <c r="I17" i="9"/>
  <c r="I18" i="9"/>
  <c r="I19" i="9"/>
  <c r="I20" i="9"/>
  <c r="I21" i="9"/>
  <c r="I22" i="9"/>
  <c r="I23" i="9"/>
  <c r="I24" i="9"/>
  <c r="I25" i="9"/>
  <c r="I15" i="9"/>
  <c r="E16" i="9"/>
  <c r="E17" i="9"/>
  <c r="E18" i="9"/>
  <c r="E19" i="9"/>
  <c r="E20" i="9"/>
  <c r="E21" i="9"/>
  <c r="E22" i="9"/>
  <c r="E23" i="9"/>
  <c r="E24" i="9"/>
  <c r="E25" i="9"/>
  <c r="E15" i="9"/>
  <c r="K7" i="9"/>
  <c r="G5" i="7"/>
  <c r="G6" i="7"/>
  <c r="G7" i="7"/>
  <c r="G8" i="7"/>
  <c r="G9" i="7"/>
  <c r="G10" i="7"/>
  <c r="G11" i="7"/>
  <c r="G12" i="7"/>
  <c r="G4" i="7"/>
  <c r="D25" i="9" l="1"/>
  <c r="D24" i="9"/>
  <c r="D23" i="9"/>
  <c r="D22" i="9"/>
  <c r="D21" i="9"/>
  <c r="D20" i="9"/>
  <c r="D19" i="9"/>
  <c r="D18" i="9"/>
  <c r="D17" i="9"/>
  <c r="D16" i="9"/>
  <c r="D15" i="9"/>
  <c r="F5" i="5" l="1"/>
  <c r="F6" i="5"/>
  <c r="F7" i="5"/>
  <c r="F8" i="5"/>
  <c r="F9" i="5"/>
  <c r="F10" i="5"/>
  <c r="F11" i="5"/>
  <c r="F12" i="5"/>
  <c r="F13" i="5"/>
  <c r="F14" i="5"/>
  <c r="F4" i="5"/>
  <c r="D5" i="5"/>
  <c r="D6" i="5"/>
  <c r="D7" i="5"/>
  <c r="D8" i="5"/>
  <c r="D9" i="5"/>
  <c r="D10" i="5"/>
  <c r="D11" i="5"/>
  <c r="D12" i="5"/>
  <c r="D13" i="5"/>
  <c r="D14" i="5"/>
  <c r="D4" i="5"/>
  <c r="C7" i="8" l="1"/>
  <c r="C8" i="8"/>
  <c r="D4" i="3"/>
  <c r="F4" i="3" s="1"/>
  <c r="G4" i="3" s="1"/>
  <c r="E4" i="3"/>
  <c r="D5" i="3"/>
  <c r="F5" i="3" s="1"/>
  <c r="G5" i="3" s="1"/>
  <c r="E5" i="3"/>
  <c r="D6" i="3"/>
  <c r="E6" i="3"/>
  <c r="F6" i="3"/>
  <c r="G6" i="3" s="1"/>
  <c r="D7" i="3"/>
  <c r="E7" i="3"/>
  <c r="F7" i="3"/>
  <c r="G7" i="3"/>
  <c r="D8" i="3"/>
  <c r="E8" i="3"/>
  <c r="F8" i="3"/>
  <c r="G8" i="3" s="1"/>
  <c r="D9" i="3"/>
  <c r="E9" i="3"/>
  <c r="F9" i="3"/>
  <c r="G9" i="3"/>
  <c r="D10" i="3"/>
  <c r="E10" i="3"/>
  <c r="F10" i="3"/>
  <c r="G10" i="3" s="1"/>
  <c r="D11" i="3"/>
  <c r="E11" i="3"/>
  <c r="F11" i="3"/>
  <c r="G11" i="3"/>
  <c r="D12" i="3"/>
  <c r="E12" i="3"/>
  <c r="F12" i="3"/>
  <c r="G12" i="3" s="1"/>
  <c r="D13" i="3"/>
  <c r="E13" i="3"/>
  <c r="F13" i="3"/>
  <c r="G13" i="3"/>
  <c r="D14" i="3"/>
  <c r="E14" i="3"/>
  <c r="F14" i="3"/>
  <c r="G14" i="3" s="1"/>
  <c r="D15" i="3"/>
  <c r="E15" i="3"/>
  <c r="F15" i="3"/>
  <c r="G15" i="3"/>
</calcChain>
</file>

<file path=xl/sharedStrings.xml><?xml version="1.0" encoding="utf-8"?>
<sst xmlns="http://schemas.openxmlformats.org/spreadsheetml/2006/main" count="344" uniqueCount="234">
  <si>
    <t>지역</t>
  </si>
  <si>
    <t>자격증 시험 결과</t>
    <phoneticPr fontId="1" type="noConversion"/>
  </si>
  <si>
    <t>[표1]</t>
  </si>
  <si>
    <t>놀이방 이용 현황</t>
  </si>
  <si>
    <t>[표2]</t>
  </si>
  <si>
    <t>높이뛰기 결과</t>
  </si>
  <si>
    <t>성명</t>
  </si>
  <si>
    <t>나이</t>
  </si>
  <si>
    <t>입실시간</t>
  </si>
  <si>
    <t>퇴실시간</t>
  </si>
  <si>
    <t>이용요금</t>
  </si>
  <si>
    <t>선수번호</t>
  </si>
  <si>
    <t>성별</t>
  </si>
  <si>
    <t>기록(m)</t>
  </si>
  <si>
    <t>&lt;조건&gt;</t>
  </si>
  <si>
    <t>이하율</t>
  </si>
  <si>
    <t>W-1654</t>
  </si>
  <si>
    <t>여</t>
  </si>
  <si>
    <t>유영신</t>
  </si>
  <si>
    <t>M-2075</t>
  </si>
  <si>
    <t>남</t>
  </si>
  <si>
    <t>김정식</t>
  </si>
  <si>
    <t>M-9916</t>
  </si>
  <si>
    <t>정우수</t>
  </si>
  <si>
    <t>W-5573</t>
  </si>
  <si>
    <t>남녀최대기록평균</t>
  </si>
  <si>
    <t>이채원</t>
  </si>
  <si>
    <t>W-2694</t>
  </si>
  <si>
    <t>성현우</t>
  </si>
  <si>
    <t>M-3844</t>
  </si>
  <si>
    <t>한영승</t>
  </si>
  <si>
    <t>M-1682</t>
  </si>
  <si>
    <t>박철희</t>
  </si>
  <si>
    <t>W-5690</t>
  </si>
  <si>
    <t>김상호</t>
  </si>
  <si>
    <t>M-6871</t>
  </si>
  <si>
    <t>[표3]</t>
  </si>
  <si>
    <t>1학기 성적표</t>
  </si>
  <si>
    <t>[표4]</t>
  </si>
  <si>
    <t>중간고사</t>
  </si>
  <si>
    <t>기말고사</t>
  </si>
  <si>
    <t>평균</t>
  </si>
  <si>
    <t>비고</t>
  </si>
  <si>
    <t>사원명</t>
  </si>
  <si>
    <t>이하나</t>
  </si>
  <si>
    <t>김하랑</t>
  </si>
  <si>
    <t>하예라</t>
  </si>
  <si>
    <t>유한결</t>
  </si>
  <si>
    <t>장한나</t>
  </si>
  <si>
    <t>최나라</t>
  </si>
  <si>
    <t>손도연</t>
  </si>
  <si>
    <t>최민석</t>
  </si>
  <si>
    <t>한석우</t>
  </si>
  <si>
    <t>정민지</t>
  </si>
  <si>
    <t>김예중</t>
  </si>
  <si>
    <t>[표5]</t>
  </si>
  <si>
    <t>이승섭</t>
  </si>
  <si>
    <t>김창신</t>
  </si>
  <si>
    <t>임태우</t>
  </si>
  <si>
    <t>안민희</t>
  </si>
  <si>
    <t>김진석</t>
  </si>
  <si>
    <t>서재영</t>
  </si>
  <si>
    <t>김민공</t>
  </si>
  <si>
    <t>윤석희</t>
  </si>
  <si>
    <t>최선해</t>
  </si>
  <si>
    <t>제품명</t>
  </si>
  <si>
    <t>부서명</t>
  </si>
  <si>
    <t>판매가</t>
  </si>
  <si>
    <t>목표량</t>
  </si>
  <si>
    <t>판매량</t>
  </si>
  <si>
    <t>총판매액</t>
  </si>
  <si>
    <t>달성률</t>
  </si>
  <si>
    <t>홍삼액</t>
  </si>
  <si>
    <t>영업1</t>
  </si>
  <si>
    <t>영업2</t>
  </si>
  <si>
    <t>영업3</t>
  </si>
  <si>
    <t>종합영양제</t>
  </si>
  <si>
    <t>멀티비타민</t>
  </si>
  <si>
    <t>알로에</t>
  </si>
  <si>
    <t>부서별 제품 판매 현황</t>
    <phoneticPr fontId="1" type="noConversion"/>
  </si>
  <si>
    <t>상공실업 급여지급 명세서</t>
    <phoneticPr fontId="1" type="noConversion"/>
  </si>
  <si>
    <t>직위</t>
  </si>
  <si>
    <t>기본급</t>
  </si>
  <si>
    <t>수당</t>
  </si>
  <si>
    <t>상여금</t>
  </si>
  <si>
    <t>세금</t>
  </si>
  <si>
    <t>수령액</t>
  </si>
  <si>
    <t>김상욱</t>
  </si>
  <si>
    <t>부장</t>
  </si>
  <si>
    <t>김선영</t>
  </si>
  <si>
    <t>대리</t>
  </si>
  <si>
    <t>박은비</t>
  </si>
  <si>
    <t>과장</t>
  </si>
  <si>
    <t>박해수</t>
  </si>
  <si>
    <t>송윤아</t>
  </si>
  <si>
    <t>심민아</t>
  </si>
  <si>
    <t>사원</t>
  </si>
  <si>
    <t>이중희</t>
  </si>
  <si>
    <t>고회식</t>
  </si>
  <si>
    <t>변정수</t>
  </si>
  <si>
    <t>유명한</t>
  </si>
  <si>
    <t>이세리</t>
  </si>
  <si>
    <t>김선우</t>
  </si>
  <si>
    <t>운동화 판매 현황</t>
    <phoneticPr fontId="1" type="noConversion"/>
  </si>
  <si>
    <t>상품명</t>
  </si>
  <si>
    <t>에어스프링</t>
  </si>
  <si>
    <t>생산량</t>
  </si>
  <si>
    <t>재고량</t>
  </si>
  <si>
    <t>판매율</t>
  </si>
  <si>
    <t>판매량</t>
    <phoneticPr fontId="1" type="noConversion"/>
  </si>
  <si>
    <t>판매율</t>
    <phoneticPr fontId="1" type="noConversion"/>
  </si>
  <si>
    <t>[표1] 지역별 사무용품 판매 현황</t>
    <phoneticPr fontId="1" type="noConversion"/>
  </si>
  <si>
    <t>사무용품</t>
  </si>
  <si>
    <t>신청량</t>
  </si>
  <si>
    <t>A4용지</t>
  </si>
  <si>
    <t>성북</t>
  </si>
  <si>
    <t>강남</t>
  </si>
  <si>
    <t>금천</t>
  </si>
  <si>
    <t>마포</t>
  </si>
  <si>
    <t>용산</t>
  </si>
  <si>
    <t>서초</t>
  </si>
  <si>
    <t>볼펜</t>
  </si>
  <si>
    <t>포스트잇</t>
  </si>
  <si>
    <t>[표2] 사무용품 신청현황</t>
    <phoneticPr fontId="1" type="noConversion"/>
  </si>
  <si>
    <t>스포츠클럽 일일 사용요금 내역서</t>
    <phoneticPr fontId="1" type="noConversion"/>
  </si>
  <si>
    <t>회원코드</t>
  </si>
  <si>
    <t>구분</t>
  </si>
  <si>
    <t>등급</t>
  </si>
  <si>
    <t>사용시간</t>
  </si>
  <si>
    <t>사용요금(시간)</t>
  </si>
  <si>
    <t>할인요금(시간)</t>
  </si>
  <si>
    <t>결제요금</t>
  </si>
  <si>
    <t>CH001</t>
  </si>
  <si>
    <t>수영</t>
  </si>
  <si>
    <t>일반</t>
  </si>
  <si>
    <t>CH002</t>
  </si>
  <si>
    <t>헬스</t>
  </si>
  <si>
    <t>골드</t>
  </si>
  <si>
    <t>CH003</t>
  </si>
  <si>
    <t>스쿼시</t>
  </si>
  <si>
    <t>VIP</t>
  </si>
  <si>
    <t>CH004</t>
  </si>
  <si>
    <t>CH005</t>
  </si>
  <si>
    <t>CH006</t>
  </si>
  <si>
    <t>CH007</t>
  </si>
  <si>
    <t>CH008</t>
  </si>
  <si>
    <t>CH009</t>
  </si>
  <si>
    <t>3월 상공유치원 출석 현황</t>
    <phoneticPr fontId="1" type="noConversion"/>
  </si>
  <si>
    <t>반</t>
  </si>
  <si>
    <t>인원</t>
  </si>
  <si>
    <t>출석할일수</t>
  </si>
  <si>
    <t>결석일수</t>
  </si>
  <si>
    <t>출석한일수</t>
  </si>
  <si>
    <t>병아리반</t>
  </si>
  <si>
    <t>코끼리반</t>
  </si>
  <si>
    <t>기린반</t>
  </si>
  <si>
    <t>믿음반</t>
  </si>
  <si>
    <t>소망반</t>
  </si>
  <si>
    <t>사랑반</t>
  </si>
  <si>
    <t>노랑반</t>
  </si>
  <si>
    <t>초록반</t>
  </si>
  <si>
    <t>파랑반</t>
  </si>
  <si>
    <t>햇님반</t>
  </si>
  <si>
    <t>달반</t>
  </si>
  <si>
    <t>좌석예약현황</t>
    <phoneticPr fontId="1" type="noConversion"/>
  </si>
  <si>
    <t>예약코드</t>
    <phoneticPr fontId="1" type="noConversion"/>
  </si>
  <si>
    <t>예약자</t>
    <phoneticPr fontId="1" type="noConversion"/>
  </si>
  <si>
    <t>구분</t>
    <phoneticPr fontId="1" type="noConversion"/>
  </si>
  <si>
    <t>&lt;구분코드표&gt;</t>
    <phoneticPr fontId="1" type="noConversion"/>
  </si>
  <si>
    <t>e-5-751</t>
  </si>
  <si>
    <t>강하늘</t>
    <phoneticPr fontId="1" type="noConversion"/>
  </si>
  <si>
    <t>코드</t>
    <phoneticPr fontId="1" type="noConversion"/>
  </si>
  <si>
    <t>b-4-692</t>
  </si>
  <si>
    <t>최진욱</t>
    <phoneticPr fontId="1" type="noConversion"/>
  </si>
  <si>
    <t>e</t>
    <phoneticPr fontId="1" type="noConversion"/>
  </si>
  <si>
    <t>economy</t>
    <phoneticPr fontId="1" type="noConversion"/>
  </si>
  <si>
    <t>f-9-307</t>
  </si>
  <si>
    <t>라서현</t>
    <phoneticPr fontId="1" type="noConversion"/>
  </si>
  <si>
    <t>b</t>
    <phoneticPr fontId="1" type="noConversion"/>
  </si>
  <si>
    <t>business</t>
    <phoneticPr fontId="1" type="noConversion"/>
  </si>
  <si>
    <t>e-3-205</t>
  </si>
  <si>
    <t>이현지</t>
    <phoneticPr fontId="1" type="noConversion"/>
  </si>
  <si>
    <t>f</t>
    <phoneticPr fontId="1" type="noConversion"/>
  </si>
  <si>
    <t>first</t>
    <phoneticPr fontId="1" type="noConversion"/>
  </si>
  <si>
    <t>e-1-047</t>
  </si>
  <si>
    <t>한다울</t>
    <phoneticPr fontId="1" type="noConversion"/>
  </si>
  <si>
    <t>b-5-618</t>
  </si>
  <si>
    <t>조서하</t>
    <phoneticPr fontId="1" type="noConversion"/>
  </si>
  <si>
    <t>e-1-669</t>
    <phoneticPr fontId="1" type="noConversion"/>
  </si>
  <si>
    <t>황윤성</t>
    <phoneticPr fontId="1" type="noConversion"/>
  </si>
  <si>
    <t>b-6-758</t>
  </si>
  <si>
    <t>고유민</t>
    <phoneticPr fontId="1" type="noConversion"/>
  </si>
  <si>
    <t>e-4-415</t>
    <phoneticPr fontId="1" type="noConversion"/>
  </si>
  <si>
    <t>김진수</t>
    <phoneticPr fontId="1" type="noConversion"/>
  </si>
  <si>
    <t>e-2-336</t>
  </si>
  <si>
    <t>이민우</t>
    <phoneticPr fontId="1" type="noConversion"/>
  </si>
  <si>
    <t>f-7-152</t>
  </si>
  <si>
    <t>윤혜경</t>
    <phoneticPr fontId="1" type="noConversion"/>
  </si>
  <si>
    <t>제품 판매 현황</t>
    <phoneticPr fontId="1" type="noConversion"/>
  </si>
  <si>
    <t>사원명</t>
    <phoneticPr fontId="1" type="noConversion"/>
  </si>
  <si>
    <t>부서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</si>
  <si>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</si>
  <si>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</si>
  <si>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</si>
  <si>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영업1팀</t>
    <phoneticPr fontId="1" type="noConversion"/>
  </si>
  <si>
    <t>영업2팀</t>
  </si>
  <si>
    <t>영업3팀</t>
  </si>
  <si>
    <t>영업2팀 1월-3월 평균 판매량 차이</t>
    <phoneticPr fontId="1" type="noConversion"/>
  </si>
  <si>
    <t>수험번호</t>
    <phoneticPr fontId="1" type="noConversion"/>
  </si>
  <si>
    <t>이름</t>
    <phoneticPr fontId="1" type="noConversion"/>
  </si>
  <si>
    <t>지역</t>
    <phoneticPr fontId="1" type="noConversion"/>
  </si>
  <si>
    <t>필기점수</t>
    <phoneticPr fontId="1" type="noConversion"/>
  </si>
  <si>
    <t>실기점수</t>
    <phoneticPr fontId="1" type="noConversion"/>
  </si>
  <si>
    <t>합격여부</t>
    <phoneticPr fontId="1" type="noConversion"/>
  </si>
  <si>
    <t>Seo-1034</t>
    <phoneticPr fontId="1" type="noConversion"/>
  </si>
  <si>
    <t>한승진</t>
    <phoneticPr fontId="1" type="noConversion"/>
  </si>
  <si>
    <t>서울</t>
    <phoneticPr fontId="1" type="noConversion"/>
  </si>
  <si>
    <t>합격</t>
    <phoneticPr fontId="1" type="noConversion"/>
  </si>
  <si>
    <t>Seo-3652</t>
    <phoneticPr fontId="1" type="noConversion"/>
  </si>
  <si>
    <t>김소라</t>
    <phoneticPr fontId="1" type="noConversion"/>
  </si>
  <si>
    <t>Seo-1829</t>
    <phoneticPr fontId="1" type="noConversion"/>
  </si>
  <si>
    <t>윤우민</t>
    <phoneticPr fontId="1" type="noConversion"/>
  </si>
  <si>
    <t>불합격</t>
    <phoneticPr fontId="1" type="noConversion"/>
  </si>
  <si>
    <t>Kdo-2348</t>
    <phoneticPr fontId="1" type="noConversion"/>
  </si>
  <si>
    <t>임소영</t>
    <phoneticPr fontId="1" type="noConversion"/>
  </si>
  <si>
    <t>경기</t>
    <phoneticPr fontId="1" type="noConversion"/>
  </si>
  <si>
    <t>Kdo-1207</t>
    <phoneticPr fontId="1" type="noConversion"/>
  </si>
  <si>
    <t>유영아</t>
    <phoneticPr fontId="1" type="noConversion"/>
  </si>
  <si>
    <t>Wal-2986</t>
    <phoneticPr fontId="1" type="noConversion"/>
  </si>
  <si>
    <t>안경원</t>
    <phoneticPr fontId="1" type="noConversion"/>
  </si>
  <si>
    <t>인천</t>
    <phoneticPr fontId="1" type="noConversion"/>
  </si>
  <si>
    <t>Wal-1654</t>
    <phoneticPr fontId="1" type="noConversion"/>
  </si>
  <si>
    <t>구여운</t>
    <phoneticPr fontId="1" type="noConversion"/>
  </si>
  <si>
    <t>&lt;=3500000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</si>
</sst>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8" formatCode="@&quot;팀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/>
      <sz val="20"/>
      <color theme="1"/>
      <name val="바탕체"/>
      <family val="1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7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0" fontId="0" fillId="0" borderId="1" xfId="0" applyBorder="1">
      <alignment vertical="center"/>
    </xf>
    <xf numFmtId="9" fontId="0" fillId="0" borderId="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4">
    <cellStyle name="강조색5" xfId="3" builtinId="45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u="sng"/>
              <a:t>6</a:t>
            </a:r>
            <a:r>
              <a:rPr lang="ko-KR" altLang="en-US" u="sng"/>
              <a:t>세 이상 출석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출석할일수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차트작업!$A$10:$A$14</c:f>
              <c:strCache>
                <c:ptCount val="5"/>
                <c:pt idx="0">
                  <c:v>노랑반</c:v>
                </c:pt>
                <c:pt idx="1">
                  <c:v>초록반</c:v>
                </c:pt>
                <c:pt idx="2">
                  <c:v>파랑반</c:v>
                </c:pt>
                <c:pt idx="3">
                  <c:v>햇님반</c:v>
                </c:pt>
                <c:pt idx="4">
                  <c:v>달반</c:v>
                </c:pt>
              </c:strCache>
            </c:strRef>
          </c:cat>
          <c:val>
            <c:numRef>
              <c:f>차트작업!$D$10:$D$14</c:f>
              <c:numCache>
                <c:formatCode>General</c:formatCode>
                <c:ptCount val="5"/>
                <c:pt idx="0">
                  <c:v>357</c:v>
                </c:pt>
                <c:pt idx="1">
                  <c:v>315</c:v>
                </c:pt>
                <c:pt idx="2">
                  <c:v>336</c:v>
                </c:pt>
                <c:pt idx="3">
                  <c:v>378</c:v>
                </c:pt>
                <c:pt idx="4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8A-4451-B2A8-2F3EB17E7FCC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출석한일수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차트작업!$A$10:$A$14</c:f>
              <c:strCache>
                <c:ptCount val="5"/>
                <c:pt idx="0">
                  <c:v>노랑반</c:v>
                </c:pt>
                <c:pt idx="1">
                  <c:v>초록반</c:v>
                </c:pt>
                <c:pt idx="2">
                  <c:v>파랑반</c:v>
                </c:pt>
                <c:pt idx="3">
                  <c:v>햇님반</c:v>
                </c:pt>
                <c:pt idx="4">
                  <c:v>달반</c:v>
                </c:pt>
              </c:strCache>
            </c:strRef>
          </c:cat>
          <c:val>
            <c:numRef>
              <c:f>차트작업!$F$10:$F$14</c:f>
              <c:numCache>
                <c:formatCode>General</c:formatCode>
                <c:ptCount val="5"/>
                <c:pt idx="0">
                  <c:v>332</c:v>
                </c:pt>
                <c:pt idx="1">
                  <c:v>292</c:v>
                </c:pt>
                <c:pt idx="2">
                  <c:v>310</c:v>
                </c:pt>
                <c:pt idx="3">
                  <c:v>345</c:v>
                </c:pt>
                <c:pt idx="4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8A-4451-B2A8-2F3EB17E7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622942303"/>
        <c:axId val="1622942783"/>
      </c:barChart>
      <c:catAx>
        <c:axId val="1622942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2942783"/>
        <c:crosses val="autoZero"/>
        <c:auto val="1"/>
        <c:lblAlgn val="ctr"/>
        <c:lblOffset val="100"/>
        <c:noMultiLvlLbl val="0"/>
      </c:catAx>
      <c:valAx>
        <c:axId val="162294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2942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EEFB0935-43C1-4F21-BE5A-EB90676740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68580" rIns="54864" bIns="6858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결제요금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서식" textlink="">
      <xdr:nvSpPr>
        <xdr:cNvPr id="2" name="직사각형 1">
          <a:extLst>
            <a:ext uri="{FF2B5EF4-FFF2-40B4-BE49-F238E27FC236}">
              <a16:creationId xmlns:a16="http://schemas.microsoft.com/office/drawing/2014/main" id="{B4BB356D-A99D-4938-B423-67EB23ED86F7}"/>
            </a:ext>
          </a:extLst>
        </xdr:cNvPr>
        <xdr:cNvSpPr/>
      </xdr:nvSpPr>
      <xdr:spPr>
        <a:xfrm>
          <a:off x="2682240" y="2769870"/>
          <a:ext cx="1036320" cy="419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F4AB458-3C9F-3618-C25C-85D2C8079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tabSelected="1" workbookViewId="0">
      <selection activeCell="C15" sqref="C15"/>
    </sheetView>
  </sheetViews>
  <sheetFormatPr defaultRowHeight="16.5" x14ac:dyDescent="0.7"/>
  <cols>
    <col min="1" max="1" width="9.59765625" bestFit="1" customWidth="1"/>
  </cols>
  <sheetData>
    <row r="1" spans="1:6" x14ac:dyDescent="0.7">
      <c r="A1" t="s">
        <v>1</v>
      </c>
    </row>
    <row r="3" spans="1:6" x14ac:dyDescent="0.7">
      <c r="A3" s="9" t="s">
        <v>208</v>
      </c>
      <c r="B3" s="9" t="s">
        <v>209</v>
      </c>
      <c r="C3" s="9" t="s">
        <v>210</v>
      </c>
      <c r="D3" s="9" t="s">
        <v>211</v>
      </c>
      <c r="E3" s="9" t="s">
        <v>212</v>
      </c>
      <c r="F3" s="9" t="s">
        <v>213</v>
      </c>
    </row>
    <row r="4" spans="1:6" x14ac:dyDescent="0.7">
      <c r="A4" s="9" t="s">
        <v>214</v>
      </c>
      <c r="B4" s="9" t="s">
        <v>215</v>
      </c>
      <c r="C4" s="9" t="s">
        <v>216</v>
      </c>
      <c r="D4" s="9">
        <v>88</v>
      </c>
      <c r="E4" s="9">
        <v>90</v>
      </c>
      <c r="F4" s="9" t="s">
        <v>217</v>
      </c>
    </row>
    <row r="5" spans="1:6" x14ac:dyDescent="0.7">
      <c r="A5" s="9" t="s">
        <v>218</v>
      </c>
      <c r="B5" s="9" t="s">
        <v>219</v>
      </c>
      <c r="C5" s="9" t="s">
        <v>216</v>
      </c>
      <c r="D5" s="9">
        <v>92</v>
      </c>
      <c r="E5" s="9">
        <v>80</v>
      </c>
      <c r="F5" s="9" t="s">
        <v>217</v>
      </c>
    </row>
    <row r="6" spans="1:6" x14ac:dyDescent="0.7">
      <c r="A6" s="9" t="s">
        <v>220</v>
      </c>
      <c r="B6" s="9" t="s">
        <v>221</v>
      </c>
      <c r="C6" s="9" t="s">
        <v>216</v>
      </c>
      <c r="D6" s="9">
        <v>54</v>
      </c>
      <c r="E6" s="9">
        <v>62</v>
      </c>
      <c r="F6" s="9" t="s">
        <v>222</v>
      </c>
    </row>
    <row r="7" spans="1:6" x14ac:dyDescent="0.7">
      <c r="A7" s="9" t="s">
        <v>223</v>
      </c>
      <c r="B7" s="9" t="s">
        <v>224</v>
      </c>
      <c r="C7" s="9" t="s">
        <v>225</v>
      </c>
      <c r="D7" s="9">
        <v>67</v>
      </c>
      <c r="E7" s="9">
        <v>85</v>
      </c>
      <c r="F7" s="9" t="s">
        <v>217</v>
      </c>
    </row>
    <row r="8" spans="1:6" x14ac:dyDescent="0.7">
      <c r="A8" s="9" t="s">
        <v>226</v>
      </c>
      <c r="B8" s="9" t="s">
        <v>227</v>
      </c>
      <c r="C8" s="9" t="s">
        <v>225</v>
      </c>
      <c r="D8" s="9">
        <v>43</v>
      </c>
      <c r="E8" s="9">
        <v>25</v>
      </c>
      <c r="F8" s="9" t="s">
        <v>222</v>
      </c>
    </row>
    <row r="9" spans="1:6" x14ac:dyDescent="0.7">
      <c r="A9" s="9" t="s">
        <v>228</v>
      </c>
      <c r="B9" s="9" t="s">
        <v>229</v>
      </c>
      <c r="C9" s="9" t="s">
        <v>230</v>
      </c>
      <c r="D9" s="9">
        <v>92</v>
      </c>
      <c r="E9" s="9">
        <v>83</v>
      </c>
      <c r="F9" s="9" t="s">
        <v>217</v>
      </c>
    </row>
    <row r="10" spans="1:6" x14ac:dyDescent="0.7">
      <c r="A10" s="9" t="s">
        <v>231</v>
      </c>
      <c r="B10" s="9" t="s">
        <v>232</v>
      </c>
      <c r="C10" s="9" t="s">
        <v>230</v>
      </c>
      <c r="D10" s="9">
        <v>97</v>
      </c>
      <c r="E10" s="9">
        <v>91</v>
      </c>
      <c r="F10" s="9" t="s">
        <v>217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A3" sqref="A3:G15"/>
    </sheetView>
  </sheetViews>
  <sheetFormatPr defaultRowHeight="16.5" x14ac:dyDescent="0.7"/>
  <cols>
    <col min="1" max="1" width="11" bestFit="1" customWidth="1"/>
    <col min="3" max="3" width="9.19921875" bestFit="1" customWidth="1"/>
  </cols>
  <sheetData>
    <row r="1" spans="1:7" ht="25.5" x14ac:dyDescent="0.7">
      <c r="A1" s="19" t="s">
        <v>79</v>
      </c>
      <c r="B1" s="18"/>
      <c r="C1" s="18"/>
      <c r="D1" s="18"/>
      <c r="E1" s="18"/>
      <c r="F1" s="18"/>
      <c r="G1" s="18"/>
    </row>
    <row r="3" spans="1:7" x14ac:dyDescent="0.7">
      <c r="A3" s="20" t="s">
        <v>65</v>
      </c>
      <c r="B3" s="20" t="s">
        <v>66</v>
      </c>
      <c r="C3" s="20" t="s">
        <v>67</v>
      </c>
      <c r="D3" s="20" t="s">
        <v>68</v>
      </c>
      <c r="E3" s="20" t="s">
        <v>69</v>
      </c>
      <c r="F3" s="20" t="s">
        <v>70</v>
      </c>
      <c r="G3" s="20" t="s">
        <v>71</v>
      </c>
    </row>
    <row r="4" spans="1:7" x14ac:dyDescent="0.7">
      <c r="A4" s="21" t="s">
        <v>72</v>
      </c>
      <c r="B4" s="22" t="s">
        <v>73</v>
      </c>
      <c r="C4" s="23">
        <v>50000</v>
      </c>
      <c r="D4" s="24">
        <v>1800</v>
      </c>
      <c r="E4" s="25">
        <v>1486</v>
      </c>
      <c r="F4" s="25">
        <v>74300000</v>
      </c>
      <c r="G4" s="26">
        <v>0.82555555599999997</v>
      </c>
    </row>
    <row r="5" spans="1:7" x14ac:dyDescent="0.7">
      <c r="A5" s="21"/>
      <c r="B5" s="22" t="s">
        <v>74</v>
      </c>
      <c r="C5" s="23">
        <v>50000</v>
      </c>
      <c r="D5" s="24">
        <v>1600</v>
      </c>
      <c r="E5" s="25">
        <v>1571</v>
      </c>
      <c r="F5" s="25">
        <v>78550000</v>
      </c>
      <c r="G5" s="26">
        <v>0.98187500000000005</v>
      </c>
    </row>
    <row r="6" spans="1:7" x14ac:dyDescent="0.7">
      <c r="A6" s="21"/>
      <c r="B6" s="22" t="s">
        <v>75</v>
      </c>
      <c r="C6" s="23">
        <v>50000</v>
      </c>
      <c r="D6" s="24">
        <v>1600</v>
      </c>
      <c r="E6" s="25">
        <v>1862</v>
      </c>
      <c r="F6" s="25">
        <v>93100000</v>
      </c>
      <c r="G6" s="26">
        <v>1.1637500000000001</v>
      </c>
    </row>
    <row r="7" spans="1:7" x14ac:dyDescent="0.7">
      <c r="A7" s="21" t="s">
        <v>76</v>
      </c>
      <c r="B7" s="22" t="s">
        <v>73</v>
      </c>
      <c r="C7" s="23">
        <v>35000</v>
      </c>
      <c r="D7" s="24">
        <v>1800</v>
      </c>
      <c r="E7" s="25">
        <v>2042</v>
      </c>
      <c r="F7" s="25">
        <v>71470000</v>
      </c>
      <c r="G7" s="26">
        <v>1.1344444440000001</v>
      </c>
    </row>
    <row r="8" spans="1:7" x14ac:dyDescent="0.7">
      <c r="A8" s="21"/>
      <c r="B8" s="22" t="s">
        <v>74</v>
      </c>
      <c r="C8" s="23">
        <v>35000</v>
      </c>
      <c r="D8" s="24">
        <v>1800</v>
      </c>
      <c r="E8" s="25">
        <v>1258</v>
      </c>
      <c r="F8" s="25">
        <v>44030000</v>
      </c>
      <c r="G8" s="26">
        <v>0.69888888900000001</v>
      </c>
    </row>
    <row r="9" spans="1:7" x14ac:dyDescent="0.7">
      <c r="A9" s="21"/>
      <c r="B9" s="22" t="s">
        <v>75</v>
      </c>
      <c r="C9" s="23">
        <v>35000</v>
      </c>
      <c r="D9" s="24">
        <v>1600</v>
      </c>
      <c r="E9" s="25">
        <v>1357</v>
      </c>
      <c r="F9" s="25">
        <v>47495000</v>
      </c>
      <c r="G9" s="26">
        <v>0.84812500000000002</v>
      </c>
    </row>
    <row r="10" spans="1:7" x14ac:dyDescent="0.7">
      <c r="A10" s="21" t="s">
        <v>77</v>
      </c>
      <c r="B10" s="22" t="s">
        <v>73</v>
      </c>
      <c r="C10" s="23">
        <v>30000</v>
      </c>
      <c r="D10" s="24">
        <v>1800</v>
      </c>
      <c r="E10" s="25">
        <v>2102</v>
      </c>
      <c r="F10" s="25">
        <v>63060000</v>
      </c>
      <c r="G10" s="26">
        <v>1.167777778</v>
      </c>
    </row>
    <row r="11" spans="1:7" x14ac:dyDescent="0.7">
      <c r="A11" s="21"/>
      <c r="B11" s="22" t="s">
        <v>74</v>
      </c>
      <c r="C11" s="23">
        <v>30000</v>
      </c>
      <c r="D11" s="24">
        <v>2000</v>
      </c>
      <c r="E11" s="25">
        <v>2368</v>
      </c>
      <c r="F11" s="25">
        <v>71040000</v>
      </c>
      <c r="G11" s="26">
        <v>1.1839999999999999</v>
      </c>
    </row>
    <row r="12" spans="1:7" x14ac:dyDescent="0.7">
      <c r="A12" s="21"/>
      <c r="B12" s="22" t="s">
        <v>75</v>
      </c>
      <c r="C12" s="23">
        <v>30000</v>
      </c>
      <c r="D12" s="24">
        <v>1800</v>
      </c>
      <c r="E12" s="25">
        <v>2221</v>
      </c>
      <c r="F12" s="25">
        <v>66630000</v>
      </c>
      <c r="G12" s="26">
        <v>1.2338888889999999</v>
      </c>
    </row>
    <row r="13" spans="1:7" x14ac:dyDescent="0.7">
      <c r="A13" s="21" t="s">
        <v>78</v>
      </c>
      <c r="B13" s="22" t="s">
        <v>73</v>
      </c>
      <c r="C13" s="23">
        <v>40000</v>
      </c>
      <c r="D13" s="24">
        <v>2000</v>
      </c>
      <c r="E13" s="25">
        <v>1869</v>
      </c>
      <c r="F13" s="25">
        <v>74760000</v>
      </c>
      <c r="G13" s="26">
        <v>0.9345</v>
      </c>
    </row>
    <row r="14" spans="1:7" x14ac:dyDescent="0.7">
      <c r="A14" s="21"/>
      <c r="B14" s="22" t="s">
        <v>74</v>
      </c>
      <c r="C14" s="23">
        <v>40000</v>
      </c>
      <c r="D14" s="24">
        <v>1900</v>
      </c>
      <c r="E14" s="25">
        <v>1755</v>
      </c>
      <c r="F14" s="25">
        <v>70200000</v>
      </c>
      <c r="G14" s="26">
        <v>0.92368421099999998</v>
      </c>
    </row>
    <row r="15" spans="1:7" x14ac:dyDescent="0.7">
      <c r="A15" s="21"/>
      <c r="B15" s="22" t="s">
        <v>75</v>
      </c>
      <c r="C15" s="23">
        <v>40000</v>
      </c>
      <c r="D15" s="24">
        <v>1900</v>
      </c>
      <c r="E15" s="25">
        <v>2301</v>
      </c>
      <c r="F15" s="25">
        <v>92040000</v>
      </c>
      <c r="G15" s="26">
        <v>1.2110526319999999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6"/>
  <sheetViews>
    <sheetView topLeftCell="A8" workbookViewId="0">
      <selection activeCell="A3" sqref="A3:G15"/>
    </sheetView>
  </sheetViews>
  <sheetFormatPr defaultRowHeight="16.5" x14ac:dyDescent="0.7"/>
  <cols>
    <col min="3" max="3" width="10.59765625" bestFit="1" customWidth="1"/>
    <col min="4" max="4" width="9.09765625" bestFit="1" customWidth="1"/>
    <col min="5" max="7" width="10.59765625" bestFit="1" customWidth="1"/>
  </cols>
  <sheetData>
    <row r="1" spans="1:7" ht="20.100000000000001" x14ac:dyDescent="0.7">
      <c r="A1" s="10" t="s">
        <v>80</v>
      </c>
      <c r="B1" s="10"/>
      <c r="C1" s="10"/>
      <c r="D1" s="10"/>
      <c r="E1" s="10"/>
      <c r="F1" s="10"/>
      <c r="G1" s="10"/>
    </row>
    <row r="3" spans="1:7" x14ac:dyDescent="0.7">
      <c r="A3" s="4" t="s">
        <v>43</v>
      </c>
      <c r="B3" s="4" t="s">
        <v>81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</row>
    <row r="4" spans="1:7" x14ac:dyDescent="0.7">
      <c r="A4" s="4" t="s">
        <v>87</v>
      </c>
      <c r="B4" s="4" t="s">
        <v>88</v>
      </c>
      <c r="C4" s="7">
        <v>4268400</v>
      </c>
      <c r="D4" s="7">
        <f t="shared" ref="D4:D15" si="0">ROUND(C4*0.18,-3)</f>
        <v>768000</v>
      </c>
      <c r="E4" s="7">
        <f t="shared" ref="E4:E15" si="1">C4*0.3</f>
        <v>1280520</v>
      </c>
      <c r="F4" s="7">
        <f t="shared" ref="F4:F15" si="2">SUM(C4:E4)*0.16</f>
        <v>1010707.2000000001</v>
      </c>
      <c r="G4" s="7">
        <f t="shared" ref="G4:G15" si="3">SUM(C4:E4)-F4</f>
        <v>5306212.8</v>
      </c>
    </row>
    <row r="5" spans="1:7" x14ac:dyDescent="0.7">
      <c r="A5" s="4" t="s">
        <v>89</v>
      </c>
      <c r="B5" s="4" t="s">
        <v>90</v>
      </c>
      <c r="C5" s="7">
        <v>3156800</v>
      </c>
      <c r="D5" s="7">
        <f t="shared" si="0"/>
        <v>568000</v>
      </c>
      <c r="E5" s="7">
        <f t="shared" si="1"/>
        <v>947040</v>
      </c>
      <c r="F5" s="7">
        <f t="shared" si="2"/>
        <v>747494.40000000002</v>
      </c>
      <c r="G5" s="7">
        <f t="shared" si="3"/>
        <v>3924345.6</v>
      </c>
    </row>
    <row r="6" spans="1:7" x14ac:dyDescent="0.7">
      <c r="A6" s="4" t="s">
        <v>91</v>
      </c>
      <c r="B6" s="4" t="s">
        <v>92</v>
      </c>
      <c r="C6" s="7">
        <v>3762000</v>
      </c>
      <c r="D6" s="7">
        <f t="shared" si="0"/>
        <v>677000</v>
      </c>
      <c r="E6" s="7">
        <f t="shared" si="1"/>
        <v>1128600</v>
      </c>
      <c r="F6" s="7">
        <f t="shared" si="2"/>
        <v>890816</v>
      </c>
      <c r="G6" s="7">
        <f t="shared" si="3"/>
        <v>4676784</v>
      </c>
    </row>
    <row r="7" spans="1:7" x14ac:dyDescent="0.7">
      <c r="A7" s="4" t="s">
        <v>93</v>
      </c>
      <c r="B7" s="4" t="s">
        <v>90</v>
      </c>
      <c r="C7" s="7">
        <v>3295200</v>
      </c>
      <c r="D7" s="7">
        <f t="shared" si="0"/>
        <v>593000</v>
      </c>
      <c r="E7" s="7">
        <f t="shared" si="1"/>
        <v>988560</v>
      </c>
      <c r="F7" s="7">
        <f t="shared" si="2"/>
        <v>780281.6</v>
      </c>
      <c r="G7" s="7">
        <f t="shared" si="3"/>
        <v>4096478.4</v>
      </c>
    </row>
    <row r="8" spans="1:7" x14ac:dyDescent="0.7">
      <c r="A8" s="4" t="s">
        <v>94</v>
      </c>
      <c r="B8" s="4" t="s">
        <v>88</v>
      </c>
      <c r="C8" s="7">
        <v>4351100</v>
      </c>
      <c r="D8" s="7">
        <f t="shared" si="0"/>
        <v>783000</v>
      </c>
      <c r="E8" s="7">
        <f t="shared" si="1"/>
        <v>1305330</v>
      </c>
      <c r="F8" s="7">
        <f t="shared" si="2"/>
        <v>1030308.8</v>
      </c>
      <c r="G8" s="7">
        <f t="shared" si="3"/>
        <v>5409121.2000000002</v>
      </c>
    </row>
    <row r="9" spans="1:7" x14ac:dyDescent="0.7">
      <c r="A9" s="4" t="s">
        <v>95</v>
      </c>
      <c r="B9" s="4" t="s">
        <v>96</v>
      </c>
      <c r="C9" s="7">
        <v>2880000</v>
      </c>
      <c r="D9" s="7">
        <f t="shared" si="0"/>
        <v>518000</v>
      </c>
      <c r="E9" s="7">
        <f t="shared" si="1"/>
        <v>864000</v>
      </c>
      <c r="F9" s="7">
        <f t="shared" si="2"/>
        <v>681920</v>
      </c>
      <c r="G9" s="7">
        <f t="shared" si="3"/>
        <v>3580080</v>
      </c>
    </row>
    <row r="10" spans="1:7" x14ac:dyDescent="0.7">
      <c r="A10" s="4" t="s">
        <v>97</v>
      </c>
      <c r="B10" s="4" t="s">
        <v>92</v>
      </c>
      <c r="C10" s="7">
        <v>3845700</v>
      </c>
      <c r="D10" s="7">
        <f t="shared" si="0"/>
        <v>692000</v>
      </c>
      <c r="E10" s="7">
        <f t="shared" si="1"/>
        <v>1153710</v>
      </c>
      <c r="F10" s="7">
        <f t="shared" si="2"/>
        <v>910625.6</v>
      </c>
      <c r="G10" s="7">
        <f t="shared" si="3"/>
        <v>4780784.4000000004</v>
      </c>
    </row>
    <row r="11" spans="1:7" x14ac:dyDescent="0.7">
      <c r="A11" s="4" t="s">
        <v>98</v>
      </c>
      <c r="B11" s="4" t="s">
        <v>96</v>
      </c>
      <c r="C11" s="7">
        <v>2716300</v>
      </c>
      <c r="D11" s="7">
        <f t="shared" si="0"/>
        <v>489000</v>
      </c>
      <c r="E11" s="7">
        <f t="shared" si="1"/>
        <v>814890</v>
      </c>
      <c r="F11" s="7">
        <f t="shared" si="2"/>
        <v>643230.4</v>
      </c>
      <c r="G11" s="7">
        <f t="shared" si="3"/>
        <v>3376959.6</v>
      </c>
    </row>
    <row r="12" spans="1:7" x14ac:dyDescent="0.7">
      <c r="A12" s="4" t="s">
        <v>99</v>
      </c>
      <c r="B12" s="4" t="s">
        <v>90</v>
      </c>
      <c r="C12" s="7">
        <v>3248000</v>
      </c>
      <c r="D12" s="7">
        <f t="shared" si="0"/>
        <v>585000</v>
      </c>
      <c r="E12" s="7">
        <f t="shared" si="1"/>
        <v>974400</v>
      </c>
      <c r="F12" s="7">
        <f t="shared" si="2"/>
        <v>769184</v>
      </c>
      <c r="G12" s="7">
        <f t="shared" si="3"/>
        <v>4038216</v>
      </c>
    </row>
    <row r="13" spans="1:7" x14ac:dyDescent="0.7">
      <c r="A13" s="4" t="s">
        <v>100</v>
      </c>
      <c r="B13" s="4" t="s">
        <v>90</v>
      </c>
      <c r="C13" s="7">
        <v>3350000</v>
      </c>
      <c r="D13" s="7">
        <f t="shared" si="0"/>
        <v>603000</v>
      </c>
      <c r="E13" s="7">
        <f t="shared" si="1"/>
        <v>1005000</v>
      </c>
      <c r="F13" s="7">
        <f t="shared" si="2"/>
        <v>793280</v>
      </c>
      <c r="G13" s="7">
        <f t="shared" si="3"/>
        <v>4164720</v>
      </c>
    </row>
    <row r="14" spans="1:7" x14ac:dyDescent="0.7">
      <c r="A14" s="4" t="s">
        <v>101</v>
      </c>
      <c r="B14" s="4" t="s">
        <v>92</v>
      </c>
      <c r="C14" s="7">
        <v>3648100</v>
      </c>
      <c r="D14" s="7">
        <f t="shared" si="0"/>
        <v>657000</v>
      </c>
      <c r="E14" s="7">
        <f t="shared" si="1"/>
        <v>1094430</v>
      </c>
      <c r="F14" s="7">
        <f t="shared" si="2"/>
        <v>863924.8</v>
      </c>
      <c r="G14" s="7">
        <f t="shared" si="3"/>
        <v>4535605.2</v>
      </c>
    </row>
    <row r="15" spans="1:7" x14ac:dyDescent="0.7">
      <c r="A15" s="4" t="s">
        <v>102</v>
      </c>
      <c r="B15" s="4" t="s">
        <v>96</v>
      </c>
      <c r="C15" s="7">
        <v>2675600</v>
      </c>
      <c r="D15" s="7">
        <f t="shared" si="0"/>
        <v>482000</v>
      </c>
      <c r="E15" s="7">
        <f t="shared" si="1"/>
        <v>802680</v>
      </c>
      <c r="F15" s="7">
        <f t="shared" si="2"/>
        <v>633644.80000000005</v>
      </c>
      <c r="G15" s="7">
        <f t="shared" si="3"/>
        <v>3326635.2</v>
      </c>
    </row>
    <row r="17" spans="1:7" x14ac:dyDescent="0.7">
      <c r="A17" s="4" t="s">
        <v>81</v>
      </c>
      <c r="B17" s="4" t="s">
        <v>86</v>
      </c>
    </row>
    <row r="18" spans="1:7" x14ac:dyDescent="0.7">
      <c r="A18" s="4" t="s">
        <v>88</v>
      </c>
    </row>
    <row r="19" spans="1:7" x14ac:dyDescent="0.7">
      <c r="B19" s="27" t="s">
        <v>233</v>
      </c>
    </row>
    <row r="22" spans="1:7" x14ac:dyDescent="0.7">
      <c r="A22" s="4" t="s">
        <v>43</v>
      </c>
      <c r="B22" s="4" t="s">
        <v>81</v>
      </c>
      <c r="C22" s="4" t="s">
        <v>82</v>
      </c>
      <c r="D22" s="4" t="s">
        <v>83</v>
      </c>
      <c r="E22" s="4" t="s">
        <v>84</v>
      </c>
      <c r="F22" s="4" t="s">
        <v>85</v>
      </c>
      <c r="G22" s="4" t="s">
        <v>86</v>
      </c>
    </row>
    <row r="23" spans="1:7" x14ac:dyDescent="0.7">
      <c r="A23" s="4" t="s">
        <v>87</v>
      </c>
      <c r="B23" s="4" t="s">
        <v>88</v>
      </c>
      <c r="C23" s="7">
        <v>4268400</v>
      </c>
      <c r="D23" s="7">
        <v>768000</v>
      </c>
      <c r="E23" s="7">
        <v>1280520</v>
      </c>
      <c r="F23" s="7">
        <v>1010707.2000000001</v>
      </c>
      <c r="G23" s="7">
        <v>5306212.8</v>
      </c>
    </row>
    <row r="24" spans="1:7" x14ac:dyDescent="0.7">
      <c r="A24" s="4" t="s">
        <v>94</v>
      </c>
      <c r="B24" s="4" t="s">
        <v>88</v>
      </c>
      <c r="C24" s="7">
        <v>4351100</v>
      </c>
      <c r="D24" s="7">
        <v>783000</v>
      </c>
      <c r="E24" s="7">
        <v>1305330</v>
      </c>
      <c r="F24" s="7">
        <v>1030308.8</v>
      </c>
      <c r="G24" s="7">
        <v>5409121.2000000002</v>
      </c>
    </row>
    <row r="25" spans="1:7" x14ac:dyDescent="0.7">
      <c r="A25" s="4" t="s">
        <v>98</v>
      </c>
      <c r="B25" s="4" t="s">
        <v>96</v>
      </c>
      <c r="C25" s="7">
        <v>2716300</v>
      </c>
      <c r="D25" s="7">
        <v>489000</v>
      </c>
      <c r="E25" s="7">
        <v>814890</v>
      </c>
      <c r="F25" s="7">
        <v>643230.4</v>
      </c>
      <c r="G25" s="7">
        <v>3376959.6</v>
      </c>
    </row>
    <row r="26" spans="1:7" x14ac:dyDescent="0.7">
      <c r="A26" s="4" t="s">
        <v>102</v>
      </c>
      <c r="B26" s="4" t="s">
        <v>96</v>
      </c>
      <c r="C26" s="7">
        <v>2675600</v>
      </c>
      <c r="D26" s="7">
        <v>482000</v>
      </c>
      <c r="E26" s="7">
        <v>802680</v>
      </c>
      <c r="F26" s="7">
        <v>633644.80000000005</v>
      </c>
      <c r="G26" s="7">
        <v>3326635.2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8AFF-AF19-47EA-A42F-E463B7815683}">
  <dimension ref="A1:L38"/>
  <sheetViews>
    <sheetView topLeftCell="A15" workbookViewId="0">
      <selection activeCell="F10" sqref="F10"/>
    </sheetView>
  </sheetViews>
  <sheetFormatPr defaultRowHeight="16.5" x14ac:dyDescent="0.7"/>
  <cols>
    <col min="6" max="7" width="8.6484375" customWidth="1"/>
    <col min="9" max="9" width="10.1484375" bestFit="1" customWidth="1"/>
    <col min="12" max="12" width="8.75" bestFit="1" customWidth="1"/>
  </cols>
  <sheetData>
    <row r="1" spans="1:12" x14ac:dyDescent="0.7">
      <c r="A1" s="1" t="s">
        <v>2</v>
      </c>
      <c r="B1" s="3" t="s">
        <v>3</v>
      </c>
      <c r="G1" s="2" t="s">
        <v>4</v>
      </c>
      <c r="H1" s="3" t="s">
        <v>5</v>
      </c>
    </row>
    <row r="2" spans="1:12" x14ac:dyDescent="0.7">
      <c r="A2" s="4" t="s">
        <v>6</v>
      </c>
      <c r="B2" s="4" t="s">
        <v>7</v>
      </c>
      <c r="C2" s="4" t="s">
        <v>8</v>
      </c>
      <c r="D2" s="4" t="s">
        <v>9</v>
      </c>
      <c r="E2" s="6" t="s">
        <v>10</v>
      </c>
      <c r="G2" s="4" t="s">
        <v>11</v>
      </c>
      <c r="H2" s="4" t="s">
        <v>12</v>
      </c>
      <c r="I2" s="4" t="s">
        <v>13</v>
      </c>
      <c r="K2" s="11" t="s">
        <v>14</v>
      </c>
      <c r="L2" s="11"/>
    </row>
    <row r="3" spans="1:12" x14ac:dyDescent="0.7">
      <c r="A3" s="4" t="s">
        <v>15</v>
      </c>
      <c r="B3" s="4">
        <v>5</v>
      </c>
      <c r="C3" s="5">
        <v>0.41666666666666669</v>
      </c>
      <c r="D3" s="5">
        <v>0.52083333333333337</v>
      </c>
      <c r="E3" s="7">
        <f>HOUR(D3-C3)*6000+MINUTE(D3-C3)*100</f>
        <v>15000</v>
      </c>
      <c r="G3" s="4" t="s">
        <v>16</v>
      </c>
      <c r="H3" s="4" t="s">
        <v>17</v>
      </c>
      <c r="I3" s="4">
        <v>1.79</v>
      </c>
      <c r="K3" s="4" t="s">
        <v>12</v>
      </c>
      <c r="L3" s="4" t="s">
        <v>12</v>
      </c>
    </row>
    <row r="4" spans="1:12" x14ac:dyDescent="0.7">
      <c r="A4" s="4" t="s">
        <v>18</v>
      </c>
      <c r="B4" s="4">
        <v>4</v>
      </c>
      <c r="C4" s="5">
        <v>0.43055555555555558</v>
      </c>
      <c r="D4" s="5">
        <v>0.54166666666666663</v>
      </c>
      <c r="E4" s="7">
        <f t="shared" ref="E4:E11" si="0">HOUR(D4-C4)*6000+MINUTE(D4-C4)*100</f>
        <v>16000</v>
      </c>
      <c r="G4" s="4" t="s">
        <v>19</v>
      </c>
      <c r="H4" s="4" t="s">
        <v>20</v>
      </c>
      <c r="I4" s="4">
        <v>2.31</v>
      </c>
      <c r="K4" s="4" t="s">
        <v>20</v>
      </c>
      <c r="L4" s="4" t="s">
        <v>17</v>
      </c>
    </row>
    <row r="5" spans="1:12" x14ac:dyDescent="0.7">
      <c r="A5" s="4" t="s">
        <v>21</v>
      </c>
      <c r="B5" s="4">
        <v>6</v>
      </c>
      <c r="C5" s="5">
        <v>0.43402777777777773</v>
      </c>
      <c r="D5" s="5">
        <v>0.54166666666666663</v>
      </c>
      <c r="E5" s="7">
        <f t="shared" si="0"/>
        <v>15500</v>
      </c>
      <c r="G5" s="4" t="s">
        <v>22</v>
      </c>
      <c r="H5" s="4" t="s">
        <v>20</v>
      </c>
      <c r="I5" s="4">
        <v>2.35</v>
      </c>
    </row>
    <row r="6" spans="1:12" x14ac:dyDescent="0.7">
      <c r="A6" s="4" t="s">
        <v>23</v>
      </c>
      <c r="B6" s="4">
        <v>5</v>
      </c>
      <c r="C6" s="5">
        <v>0.4375</v>
      </c>
      <c r="D6" s="5">
        <v>0.5</v>
      </c>
      <c r="E6" s="7">
        <f t="shared" si="0"/>
        <v>9000</v>
      </c>
      <c r="G6" s="4" t="s">
        <v>24</v>
      </c>
      <c r="H6" s="4" t="s">
        <v>17</v>
      </c>
      <c r="I6" s="4">
        <v>1.92</v>
      </c>
      <c r="K6" s="12" t="s">
        <v>25</v>
      </c>
      <c r="L6" s="13"/>
    </row>
    <row r="7" spans="1:12" x14ac:dyDescent="0.7">
      <c r="A7" s="4" t="s">
        <v>26</v>
      </c>
      <c r="B7" s="4">
        <v>5</v>
      </c>
      <c r="C7" s="5">
        <v>0.44791666666666669</v>
      </c>
      <c r="D7" s="5">
        <v>0.51041666666666663</v>
      </c>
      <c r="E7" s="7">
        <f t="shared" si="0"/>
        <v>9000</v>
      </c>
      <c r="G7" s="4" t="s">
        <v>27</v>
      </c>
      <c r="H7" s="4" t="s">
        <v>17</v>
      </c>
      <c r="I7" s="4">
        <v>1.88</v>
      </c>
      <c r="K7" s="14">
        <f>ROUNDUP(AVERAGE(DMAX(G2:I11,3,K3:K4),DMAX(G2:I11,3,L3:L4)),1)</f>
        <v>2.2000000000000002</v>
      </c>
      <c r="L7" s="15"/>
    </row>
    <row r="8" spans="1:12" x14ac:dyDescent="0.7">
      <c r="A8" s="4" t="s">
        <v>28</v>
      </c>
      <c r="B8" s="4">
        <v>6</v>
      </c>
      <c r="C8" s="5">
        <v>0.45833333333333331</v>
      </c>
      <c r="D8" s="5">
        <v>0.54166666666666663</v>
      </c>
      <c r="E8" s="7">
        <f t="shared" si="0"/>
        <v>12000</v>
      </c>
      <c r="G8" s="4" t="s">
        <v>29</v>
      </c>
      <c r="H8" s="4" t="s">
        <v>20</v>
      </c>
      <c r="I8" s="4">
        <v>2.29</v>
      </c>
    </row>
    <row r="9" spans="1:12" x14ac:dyDescent="0.7">
      <c r="A9" s="4" t="s">
        <v>30</v>
      </c>
      <c r="B9" s="4">
        <v>5</v>
      </c>
      <c r="C9" s="5">
        <v>0.46527777777777773</v>
      </c>
      <c r="D9" s="5">
        <v>0.59027777777777779</v>
      </c>
      <c r="E9" s="7">
        <f t="shared" si="0"/>
        <v>18000</v>
      </c>
      <c r="G9" s="4" t="s">
        <v>31</v>
      </c>
      <c r="H9" s="4" t="s">
        <v>20</v>
      </c>
      <c r="I9" s="4">
        <v>2.27</v>
      </c>
    </row>
    <row r="10" spans="1:12" x14ac:dyDescent="0.7">
      <c r="A10" s="4" t="s">
        <v>32</v>
      </c>
      <c r="B10" s="4">
        <v>4</v>
      </c>
      <c r="C10" s="5">
        <v>0.46875</v>
      </c>
      <c r="D10" s="5">
        <v>0.57291666666666663</v>
      </c>
      <c r="E10" s="7">
        <f t="shared" si="0"/>
        <v>15000</v>
      </c>
      <c r="G10" s="4" t="s">
        <v>33</v>
      </c>
      <c r="H10" s="4" t="s">
        <v>17</v>
      </c>
      <c r="I10" s="4">
        <v>1.86</v>
      </c>
    </row>
    <row r="11" spans="1:12" x14ac:dyDescent="0.7">
      <c r="A11" s="4" t="s">
        <v>34</v>
      </c>
      <c r="B11" s="4">
        <v>7</v>
      </c>
      <c r="C11" s="5">
        <v>0.47222222222222227</v>
      </c>
      <c r="D11" s="5">
        <v>0.57638888888888895</v>
      </c>
      <c r="E11" s="7">
        <f t="shared" si="0"/>
        <v>15000</v>
      </c>
      <c r="G11" s="4" t="s">
        <v>35</v>
      </c>
      <c r="H11" s="4" t="s">
        <v>20</v>
      </c>
      <c r="I11" s="4">
        <v>2.2200000000000002</v>
      </c>
    </row>
    <row r="13" spans="1:12" x14ac:dyDescent="0.7">
      <c r="A13" s="2" t="s">
        <v>36</v>
      </c>
      <c r="B13" s="3" t="s">
        <v>37</v>
      </c>
      <c r="G13" s="2" t="s">
        <v>38</v>
      </c>
      <c r="H13" s="3" t="s">
        <v>164</v>
      </c>
    </row>
    <row r="14" spans="1:12" x14ac:dyDescent="0.7">
      <c r="A14" s="4" t="s">
        <v>6</v>
      </c>
      <c r="B14" s="4" t="s">
        <v>39</v>
      </c>
      <c r="C14" s="4" t="s">
        <v>40</v>
      </c>
      <c r="D14" s="4" t="s">
        <v>41</v>
      </c>
      <c r="E14" s="6" t="s">
        <v>42</v>
      </c>
      <c r="G14" s="4" t="s">
        <v>165</v>
      </c>
      <c r="H14" s="4" t="s">
        <v>166</v>
      </c>
      <c r="I14" s="6" t="s">
        <v>167</v>
      </c>
      <c r="K14" s="11" t="s">
        <v>168</v>
      </c>
      <c r="L14" s="11"/>
    </row>
    <row r="15" spans="1:12" x14ac:dyDescent="0.7">
      <c r="A15" s="4" t="s">
        <v>44</v>
      </c>
      <c r="B15" s="4">
        <v>86</v>
      </c>
      <c r="C15" s="4">
        <v>87</v>
      </c>
      <c r="D15" s="4">
        <f>AVERAGE(B15:C15)</f>
        <v>86.5</v>
      </c>
      <c r="E15" s="4" t="str">
        <f>IF(D15&lt;=MEDIAN($D$15:$D$25),"관심","")</f>
        <v>관심</v>
      </c>
      <c r="G15" s="4" t="s">
        <v>169</v>
      </c>
      <c r="H15" s="4" t="s">
        <v>170</v>
      </c>
      <c r="I15" s="4" t="str">
        <f>UPPER(VLOOKUP(LEFT(G15,1),$K$16:$L$18,2,FALSE))</f>
        <v>ECONOMY</v>
      </c>
      <c r="K15" s="4" t="s">
        <v>171</v>
      </c>
      <c r="L15" s="4" t="s">
        <v>167</v>
      </c>
    </row>
    <row r="16" spans="1:12" x14ac:dyDescent="0.7">
      <c r="A16" s="4" t="s">
        <v>45</v>
      </c>
      <c r="B16" s="4">
        <v>57</v>
      </c>
      <c r="C16" s="4">
        <v>51</v>
      </c>
      <c r="D16" s="4">
        <f t="shared" ref="D16:D25" si="1">AVERAGE(B16:C16)</f>
        <v>54</v>
      </c>
      <c r="E16" s="4" t="str">
        <f t="shared" ref="E16:E25" si="2">IF(D16&lt;=MEDIAN($D$15:$D$25),"관심","")</f>
        <v>관심</v>
      </c>
      <c r="G16" s="4" t="s">
        <v>172</v>
      </c>
      <c r="H16" s="4" t="s">
        <v>173</v>
      </c>
      <c r="I16" s="4" t="str">
        <f t="shared" ref="I16:I25" si="3">UPPER(VLOOKUP(LEFT(G16,1),$K$16:$L$18,2,FALSE))</f>
        <v>BUSINESS</v>
      </c>
      <c r="K16" s="4" t="s">
        <v>174</v>
      </c>
      <c r="L16" s="4" t="s">
        <v>175</v>
      </c>
    </row>
    <row r="17" spans="1:12" x14ac:dyDescent="0.7">
      <c r="A17" s="4" t="s">
        <v>46</v>
      </c>
      <c r="B17" s="4">
        <v>88</v>
      </c>
      <c r="C17" s="4">
        <v>91</v>
      </c>
      <c r="D17" s="4">
        <f t="shared" si="1"/>
        <v>89.5</v>
      </c>
      <c r="E17" s="4" t="str">
        <f t="shared" si="2"/>
        <v/>
      </c>
      <c r="G17" s="4" t="s">
        <v>176</v>
      </c>
      <c r="H17" s="4" t="s">
        <v>177</v>
      </c>
      <c r="I17" s="4" t="str">
        <f t="shared" si="3"/>
        <v>FIRST</v>
      </c>
      <c r="K17" s="4" t="s">
        <v>178</v>
      </c>
      <c r="L17" s="4" t="s">
        <v>179</v>
      </c>
    </row>
    <row r="18" spans="1:12" x14ac:dyDescent="0.7">
      <c r="A18" s="4" t="s">
        <v>47</v>
      </c>
      <c r="B18" s="4">
        <v>94</v>
      </c>
      <c r="C18" s="4">
        <v>92</v>
      </c>
      <c r="D18" s="4">
        <f t="shared" si="1"/>
        <v>93</v>
      </c>
      <c r="E18" s="4" t="str">
        <f t="shared" si="2"/>
        <v/>
      </c>
      <c r="G18" s="4" t="s">
        <v>180</v>
      </c>
      <c r="H18" s="4" t="s">
        <v>181</v>
      </c>
      <c r="I18" s="4" t="str">
        <f t="shared" si="3"/>
        <v>ECONOMY</v>
      </c>
      <c r="K18" s="4" t="s">
        <v>182</v>
      </c>
      <c r="L18" s="4" t="s">
        <v>183</v>
      </c>
    </row>
    <row r="19" spans="1:12" x14ac:dyDescent="0.7">
      <c r="A19" s="4" t="s">
        <v>48</v>
      </c>
      <c r="B19" s="4">
        <v>92</v>
      </c>
      <c r="C19" s="4">
        <v>93</v>
      </c>
      <c r="D19" s="4">
        <f t="shared" si="1"/>
        <v>92.5</v>
      </c>
      <c r="E19" s="4" t="str">
        <f t="shared" si="2"/>
        <v/>
      </c>
      <c r="G19" s="4" t="s">
        <v>184</v>
      </c>
      <c r="H19" s="4" t="s">
        <v>185</v>
      </c>
      <c r="I19" s="4" t="str">
        <f t="shared" si="3"/>
        <v>ECONOMY</v>
      </c>
    </row>
    <row r="20" spans="1:12" x14ac:dyDescent="0.7">
      <c r="A20" s="4" t="s">
        <v>49</v>
      </c>
      <c r="B20" s="4">
        <v>64</v>
      </c>
      <c r="C20" s="4">
        <v>60</v>
      </c>
      <c r="D20" s="4">
        <f t="shared" si="1"/>
        <v>62</v>
      </c>
      <c r="E20" s="4" t="str">
        <f t="shared" si="2"/>
        <v>관심</v>
      </c>
      <c r="G20" s="4" t="s">
        <v>186</v>
      </c>
      <c r="H20" s="4" t="s">
        <v>187</v>
      </c>
      <c r="I20" s="4" t="str">
        <f t="shared" si="3"/>
        <v>BUSINESS</v>
      </c>
    </row>
    <row r="21" spans="1:12" x14ac:dyDescent="0.7">
      <c r="A21" s="4" t="s">
        <v>50</v>
      </c>
      <c r="B21" s="4">
        <v>43</v>
      </c>
      <c r="C21" s="4">
        <v>40</v>
      </c>
      <c r="D21" s="4">
        <f t="shared" si="1"/>
        <v>41.5</v>
      </c>
      <c r="E21" s="4" t="str">
        <f t="shared" si="2"/>
        <v>관심</v>
      </c>
      <c r="G21" s="4" t="s">
        <v>188</v>
      </c>
      <c r="H21" s="4" t="s">
        <v>189</v>
      </c>
      <c r="I21" s="4" t="str">
        <f t="shared" si="3"/>
        <v>ECONOMY</v>
      </c>
    </row>
    <row r="22" spans="1:12" x14ac:dyDescent="0.7">
      <c r="A22" s="4" t="s">
        <v>51</v>
      </c>
      <c r="B22" s="4">
        <v>60</v>
      </c>
      <c r="C22" s="4">
        <v>51</v>
      </c>
      <c r="D22" s="4">
        <f t="shared" si="1"/>
        <v>55.5</v>
      </c>
      <c r="E22" s="4" t="str">
        <f t="shared" si="2"/>
        <v>관심</v>
      </c>
      <c r="G22" s="4" t="s">
        <v>190</v>
      </c>
      <c r="H22" s="4" t="s">
        <v>191</v>
      </c>
      <c r="I22" s="4" t="str">
        <f t="shared" si="3"/>
        <v>BUSINESS</v>
      </c>
    </row>
    <row r="23" spans="1:12" x14ac:dyDescent="0.7">
      <c r="A23" s="4" t="s">
        <v>52</v>
      </c>
      <c r="B23" s="4">
        <v>85</v>
      </c>
      <c r="C23" s="4">
        <v>89</v>
      </c>
      <c r="D23" s="4">
        <f t="shared" si="1"/>
        <v>87</v>
      </c>
      <c r="E23" s="4" t="str">
        <f t="shared" si="2"/>
        <v/>
      </c>
      <c r="G23" s="4" t="s">
        <v>192</v>
      </c>
      <c r="H23" s="4" t="s">
        <v>193</v>
      </c>
      <c r="I23" s="4" t="str">
        <f t="shared" si="3"/>
        <v>ECONOMY</v>
      </c>
    </row>
    <row r="24" spans="1:12" x14ac:dyDescent="0.7">
      <c r="A24" s="4" t="s">
        <v>53</v>
      </c>
      <c r="B24" s="4">
        <v>56</v>
      </c>
      <c r="C24" s="4">
        <v>50</v>
      </c>
      <c r="D24" s="4">
        <f t="shared" si="1"/>
        <v>53</v>
      </c>
      <c r="E24" s="4" t="str">
        <f t="shared" si="2"/>
        <v>관심</v>
      </c>
      <c r="G24" s="4" t="s">
        <v>194</v>
      </c>
      <c r="H24" s="4" t="s">
        <v>195</v>
      </c>
      <c r="I24" s="4" t="str">
        <f t="shared" si="3"/>
        <v>ECONOMY</v>
      </c>
    </row>
    <row r="25" spans="1:12" x14ac:dyDescent="0.7">
      <c r="A25" s="4" t="s">
        <v>54</v>
      </c>
      <c r="B25" s="4">
        <v>92</v>
      </c>
      <c r="C25" s="4">
        <v>95</v>
      </c>
      <c r="D25" s="4">
        <f t="shared" si="1"/>
        <v>93.5</v>
      </c>
      <c r="E25" s="4" t="str">
        <f t="shared" si="2"/>
        <v/>
      </c>
      <c r="G25" s="4" t="s">
        <v>196</v>
      </c>
      <c r="H25" s="4" t="s">
        <v>197</v>
      </c>
      <c r="I25" s="4" t="str">
        <f t="shared" si="3"/>
        <v>FIRST</v>
      </c>
    </row>
    <row r="27" spans="1:12" x14ac:dyDescent="0.7">
      <c r="A27" s="2" t="s">
        <v>55</v>
      </c>
      <c r="B27" s="3" t="s">
        <v>198</v>
      </c>
    </row>
    <row r="28" spans="1:12" x14ac:dyDescent="0.7">
      <c r="A28" s="4" t="s">
        <v>199</v>
      </c>
      <c r="B28" s="4" t="s">
        <v>200</v>
      </c>
      <c r="C28" s="4" t="s">
        <v>201</v>
      </c>
      <c r="D28" s="4" t="s">
        <v>202</v>
      </c>
      <c r="E28" s="4" t="s">
        <v>203</v>
      </c>
    </row>
    <row r="29" spans="1:12" x14ac:dyDescent="0.7">
      <c r="A29" s="4" t="s">
        <v>56</v>
      </c>
      <c r="B29" s="4" t="s">
        <v>204</v>
      </c>
      <c r="C29" s="7">
        <v>2315</v>
      </c>
      <c r="D29" s="7">
        <v>2249</v>
      </c>
      <c r="E29" s="7">
        <v>2182</v>
      </c>
    </row>
    <row r="30" spans="1:12" x14ac:dyDescent="0.7">
      <c r="A30" s="4" t="s">
        <v>57</v>
      </c>
      <c r="B30" s="4" t="s">
        <v>204</v>
      </c>
      <c r="C30" s="7">
        <v>1894</v>
      </c>
      <c r="D30" s="7">
        <v>2011</v>
      </c>
      <c r="E30" s="7">
        <v>2105</v>
      </c>
    </row>
    <row r="31" spans="1:12" x14ac:dyDescent="0.7">
      <c r="A31" s="4" t="s">
        <v>58</v>
      </c>
      <c r="B31" s="4" t="s">
        <v>204</v>
      </c>
      <c r="C31" s="7">
        <v>2766</v>
      </c>
      <c r="D31" s="7">
        <v>2682</v>
      </c>
      <c r="E31" s="7">
        <v>2934</v>
      </c>
      <c r="G31" s="4" t="s">
        <v>200</v>
      </c>
    </row>
    <row r="32" spans="1:12" x14ac:dyDescent="0.7">
      <c r="A32" s="4" t="s">
        <v>59</v>
      </c>
      <c r="B32" s="4" t="s">
        <v>205</v>
      </c>
      <c r="C32" s="7">
        <v>2048</v>
      </c>
      <c r="D32" s="7">
        <v>2137</v>
      </c>
      <c r="E32" s="7">
        <v>1837</v>
      </c>
      <c r="G32" s="4" t="s">
        <v>205</v>
      </c>
    </row>
    <row r="33" spans="1:5" x14ac:dyDescent="0.7">
      <c r="A33" s="4" t="s">
        <v>60</v>
      </c>
      <c r="B33" s="4" t="s">
        <v>205</v>
      </c>
      <c r="C33" s="7">
        <v>1261</v>
      </c>
      <c r="D33" s="7">
        <v>1425</v>
      </c>
      <c r="E33" s="7">
        <v>1534</v>
      </c>
    </row>
    <row r="34" spans="1:5" x14ac:dyDescent="0.7">
      <c r="A34" s="4" t="s">
        <v>61</v>
      </c>
      <c r="B34" s="4" t="s">
        <v>205</v>
      </c>
      <c r="C34" s="7">
        <v>1528</v>
      </c>
      <c r="D34" s="7">
        <v>1722</v>
      </c>
      <c r="E34" s="7">
        <v>1936</v>
      </c>
    </row>
    <row r="35" spans="1:5" x14ac:dyDescent="0.7">
      <c r="A35" s="4" t="s">
        <v>62</v>
      </c>
      <c r="B35" s="4" t="s">
        <v>206</v>
      </c>
      <c r="C35" s="7">
        <v>1776</v>
      </c>
      <c r="D35" s="7">
        <v>1834</v>
      </c>
      <c r="E35" s="7">
        <v>1552</v>
      </c>
    </row>
    <row r="36" spans="1:5" x14ac:dyDescent="0.7">
      <c r="A36" s="4" t="s">
        <v>63</v>
      </c>
      <c r="B36" s="4" t="s">
        <v>206</v>
      </c>
      <c r="C36" s="7">
        <v>2435</v>
      </c>
      <c r="D36" s="7">
        <v>2241</v>
      </c>
      <c r="E36" s="7">
        <v>2168</v>
      </c>
    </row>
    <row r="37" spans="1:5" x14ac:dyDescent="0.7">
      <c r="A37" s="4" t="s">
        <v>64</v>
      </c>
      <c r="B37" s="4" t="s">
        <v>206</v>
      </c>
      <c r="C37" s="7">
        <v>1924</v>
      </c>
      <c r="D37" s="7">
        <v>2063</v>
      </c>
      <c r="E37" s="7">
        <v>2202</v>
      </c>
    </row>
    <row r="38" spans="1:5" x14ac:dyDescent="0.7">
      <c r="A38" s="12" t="s">
        <v>207</v>
      </c>
      <c r="B38" s="16"/>
      <c r="C38" s="16"/>
      <c r="D38" s="13"/>
      <c r="E38" s="7">
        <f>ABS(AVERAGEIF($B$29:$B$37,B32,$C$29:$C$37)-AVERAGEIF($B$29:$B$37,B32,$E$29:$E$37))</f>
        <v>156.66666666666674</v>
      </c>
    </row>
  </sheetData>
  <mergeCells count="5">
    <mergeCell ref="K2:L2"/>
    <mergeCell ref="K6:L6"/>
    <mergeCell ref="K7:L7"/>
    <mergeCell ref="K14:L14"/>
    <mergeCell ref="A38:D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2:F10"/>
  <sheetViews>
    <sheetView workbookViewId="0">
      <selection activeCell="F7" sqref="F7"/>
    </sheetView>
  </sheetViews>
  <sheetFormatPr defaultRowHeight="16.5" x14ac:dyDescent="0.7"/>
  <cols>
    <col min="1" max="1" width="3.59765625" customWidth="1"/>
    <col min="3" max="3" width="10.3984375" bestFit="1" customWidth="1"/>
    <col min="4" max="4" width="3.59765625" customWidth="1"/>
  </cols>
  <sheetData>
    <row r="2" spans="2:6" x14ac:dyDescent="0.7">
      <c r="B2" s="17" t="s">
        <v>103</v>
      </c>
      <c r="C2" s="17"/>
    </row>
    <row r="4" spans="2:6" x14ac:dyDescent="0.7">
      <c r="B4" s="4" t="s">
        <v>104</v>
      </c>
      <c r="C4" s="4" t="s">
        <v>105</v>
      </c>
      <c r="E4" s="4" t="s">
        <v>109</v>
      </c>
      <c r="F4" s="4" t="s">
        <v>110</v>
      </c>
    </row>
    <row r="5" spans="2:6" x14ac:dyDescent="0.7">
      <c r="B5" s="4" t="s">
        <v>106</v>
      </c>
      <c r="C5" s="7">
        <v>20000</v>
      </c>
      <c r="E5" s="4"/>
      <c r="F5" s="8"/>
    </row>
    <row r="6" spans="2:6" x14ac:dyDescent="0.7">
      <c r="B6" s="4" t="s">
        <v>69</v>
      </c>
      <c r="C6" s="7">
        <v>16258</v>
      </c>
      <c r="E6" s="7">
        <v>12000</v>
      </c>
      <c r="F6" s="8"/>
    </row>
    <row r="7" spans="2:6" x14ac:dyDescent="0.7">
      <c r="B7" s="4" t="s">
        <v>107</v>
      </c>
      <c r="C7" s="7">
        <f>C5-C6</f>
        <v>3742</v>
      </c>
      <c r="E7" s="7">
        <v>14000</v>
      </c>
      <c r="F7" s="8"/>
    </row>
    <row r="8" spans="2:6" x14ac:dyDescent="0.7">
      <c r="B8" s="4" t="s">
        <v>108</v>
      </c>
      <c r="C8" s="8">
        <f>C6/C5</f>
        <v>0.81289999999999996</v>
      </c>
      <c r="E8" s="7">
        <v>16000</v>
      </c>
      <c r="F8" s="8"/>
    </row>
    <row r="9" spans="2:6" x14ac:dyDescent="0.7">
      <c r="E9" s="7">
        <v>18000</v>
      </c>
      <c r="F9" s="8"/>
    </row>
    <row r="10" spans="2:6" x14ac:dyDescent="0.7">
      <c r="E10" s="7">
        <v>20000</v>
      </c>
      <c r="F10" s="8"/>
    </row>
  </sheetData>
  <mergeCells count="1"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1"/>
  <sheetViews>
    <sheetView workbookViewId="0">
      <selection activeCell="I12" sqref="I12"/>
    </sheetView>
  </sheetViews>
  <sheetFormatPr defaultRowHeight="16.5" x14ac:dyDescent="0.7"/>
  <cols>
    <col min="7" max="8" width="11.59765625" customWidth="1"/>
  </cols>
  <sheetData>
    <row r="1" spans="1:8" x14ac:dyDescent="0.7">
      <c r="A1" s="17" t="s">
        <v>111</v>
      </c>
      <c r="B1" s="17"/>
      <c r="C1" s="17"/>
      <c r="D1" s="17"/>
      <c r="E1" s="17"/>
      <c r="G1" s="17" t="s">
        <v>123</v>
      </c>
      <c r="H1" s="17"/>
    </row>
    <row r="3" spans="1:8" x14ac:dyDescent="0.7">
      <c r="A3" s="4" t="s">
        <v>112</v>
      </c>
      <c r="B3" s="4" t="s">
        <v>0</v>
      </c>
      <c r="C3" s="4" t="s">
        <v>69</v>
      </c>
      <c r="D3" s="4" t="s">
        <v>107</v>
      </c>
      <c r="E3" s="4" t="s">
        <v>113</v>
      </c>
      <c r="G3" s="4" t="s">
        <v>112</v>
      </c>
      <c r="H3" s="4" t="s">
        <v>113</v>
      </c>
    </row>
    <row r="4" spans="1:8" x14ac:dyDescent="0.7">
      <c r="A4" s="4" t="s">
        <v>114</v>
      </c>
      <c r="B4" s="4" t="s">
        <v>115</v>
      </c>
      <c r="C4" s="4">
        <v>672</v>
      </c>
      <c r="D4" s="4">
        <v>28</v>
      </c>
      <c r="E4" s="4">
        <v>700</v>
      </c>
      <c r="G4" s="4"/>
      <c r="H4" s="4"/>
    </row>
    <row r="5" spans="1:8" x14ac:dyDescent="0.7">
      <c r="A5" s="4" t="s">
        <v>114</v>
      </c>
      <c r="B5" s="4" t="s">
        <v>116</v>
      </c>
      <c r="C5" s="4">
        <v>536</v>
      </c>
      <c r="D5" s="4">
        <v>64</v>
      </c>
      <c r="E5" s="4">
        <v>500</v>
      </c>
      <c r="G5" s="4"/>
      <c r="H5" s="4"/>
    </row>
    <row r="6" spans="1:8" x14ac:dyDescent="0.7">
      <c r="A6" s="4" t="s">
        <v>114</v>
      </c>
      <c r="B6" s="4" t="s">
        <v>117</v>
      </c>
      <c r="C6" s="4">
        <v>495</v>
      </c>
      <c r="D6" s="4">
        <v>5</v>
      </c>
      <c r="E6" s="4">
        <v>500</v>
      </c>
      <c r="G6" s="4"/>
      <c r="H6" s="4"/>
    </row>
    <row r="7" spans="1:8" x14ac:dyDescent="0.7">
      <c r="A7" s="4" t="s">
        <v>114</v>
      </c>
      <c r="B7" s="4" t="s">
        <v>118</v>
      </c>
      <c r="C7" s="4">
        <v>677</v>
      </c>
      <c r="D7" s="4">
        <v>23</v>
      </c>
      <c r="E7" s="4">
        <v>600</v>
      </c>
    </row>
    <row r="8" spans="1:8" x14ac:dyDescent="0.7">
      <c r="A8" s="4" t="s">
        <v>114</v>
      </c>
      <c r="B8" s="4" t="s">
        <v>119</v>
      </c>
      <c r="C8" s="4">
        <v>523</v>
      </c>
      <c r="D8" s="4">
        <v>77</v>
      </c>
      <c r="E8" s="4">
        <v>500</v>
      </c>
    </row>
    <row r="9" spans="1:8" x14ac:dyDescent="0.7">
      <c r="A9" s="4" t="s">
        <v>114</v>
      </c>
      <c r="B9" s="4" t="s">
        <v>120</v>
      </c>
      <c r="C9" s="4">
        <v>627</v>
      </c>
      <c r="D9" s="4">
        <v>63</v>
      </c>
      <c r="E9" s="4">
        <v>650</v>
      </c>
    </row>
    <row r="10" spans="1:8" x14ac:dyDescent="0.7">
      <c r="A10" s="4" t="s">
        <v>121</v>
      </c>
      <c r="B10" s="4" t="s">
        <v>115</v>
      </c>
      <c r="C10" s="4">
        <v>597</v>
      </c>
      <c r="D10" s="4">
        <v>3</v>
      </c>
      <c r="E10" s="4">
        <v>700</v>
      </c>
    </row>
    <row r="11" spans="1:8" x14ac:dyDescent="0.7">
      <c r="A11" s="4" t="s">
        <v>121</v>
      </c>
      <c r="B11" s="4" t="s">
        <v>116</v>
      </c>
      <c r="C11" s="4">
        <v>724</v>
      </c>
      <c r="D11" s="4">
        <v>76</v>
      </c>
      <c r="E11" s="4">
        <v>700</v>
      </c>
    </row>
    <row r="12" spans="1:8" x14ac:dyDescent="0.7">
      <c r="A12" s="4" t="s">
        <v>121</v>
      </c>
      <c r="B12" s="4" t="s">
        <v>117</v>
      </c>
      <c r="C12" s="4">
        <v>811</v>
      </c>
      <c r="D12" s="4">
        <v>89</v>
      </c>
      <c r="E12" s="4">
        <v>800</v>
      </c>
    </row>
    <row r="13" spans="1:8" x14ac:dyDescent="0.7">
      <c r="A13" s="4" t="s">
        <v>121</v>
      </c>
      <c r="B13" s="4" t="s">
        <v>118</v>
      </c>
      <c r="C13" s="4">
        <v>348</v>
      </c>
      <c r="D13" s="4">
        <v>52</v>
      </c>
      <c r="E13" s="4">
        <v>400</v>
      </c>
    </row>
    <row r="14" spans="1:8" x14ac:dyDescent="0.7">
      <c r="A14" s="4" t="s">
        <v>121</v>
      </c>
      <c r="B14" s="4" t="s">
        <v>119</v>
      </c>
      <c r="C14" s="4">
        <v>621</v>
      </c>
      <c r="D14" s="4">
        <v>79</v>
      </c>
      <c r="E14" s="4">
        <v>650</v>
      </c>
    </row>
    <row r="15" spans="1:8" x14ac:dyDescent="0.7">
      <c r="A15" s="4" t="s">
        <v>121</v>
      </c>
      <c r="B15" s="4" t="s">
        <v>120</v>
      </c>
      <c r="C15" s="4">
        <v>633</v>
      </c>
      <c r="D15" s="4">
        <v>67</v>
      </c>
      <c r="E15" s="4">
        <v>650</v>
      </c>
    </row>
    <row r="16" spans="1:8" x14ac:dyDescent="0.7">
      <c r="A16" s="4" t="s">
        <v>122</v>
      </c>
      <c r="B16" s="4" t="s">
        <v>115</v>
      </c>
      <c r="C16" s="4">
        <v>579</v>
      </c>
      <c r="D16" s="4">
        <v>21</v>
      </c>
      <c r="E16" s="4">
        <v>700</v>
      </c>
    </row>
    <row r="17" spans="1:5" x14ac:dyDescent="0.7">
      <c r="A17" s="4" t="s">
        <v>122</v>
      </c>
      <c r="B17" s="4" t="s">
        <v>116</v>
      </c>
      <c r="C17" s="4">
        <v>561</v>
      </c>
      <c r="D17" s="4">
        <v>39</v>
      </c>
      <c r="E17" s="4">
        <v>500</v>
      </c>
    </row>
    <row r="18" spans="1:5" x14ac:dyDescent="0.7">
      <c r="A18" s="4" t="s">
        <v>122</v>
      </c>
      <c r="B18" s="4" t="s">
        <v>117</v>
      </c>
      <c r="C18" s="4">
        <v>729</v>
      </c>
      <c r="D18" s="4">
        <v>71</v>
      </c>
      <c r="E18" s="4">
        <v>750</v>
      </c>
    </row>
    <row r="19" spans="1:5" x14ac:dyDescent="0.7">
      <c r="A19" s="4" t="s">
        <v>122</v>
      </c>
      <c r="B19" s="4" t="s">
        <v>118</v>
      </c>
      <c r="C19" s="4">
        <v>688</v>
      </c>
      <c r="D19" s="4">
        <v>12</v>
      </c>
      <c r="E19" s="4">
        <v>750</v>
      </c>
    </row>
    <row r="20" spans="1:5" x14ac:dyDescent="0.7">
      <c r="A20" s="4" t="s">
        <v>122</v>
      </c>
      <c r="B20" s="4" t="s">
        <v>119</v>
      </c>
      <c r="C20" s="4">
        <v>742</v>
      </c>
      <c r="D20" s="4">
        <v>58</v>
      </c>
      <c r="E20" s="4">
        <v>750</v>
      </c>
    </row>
    <row r="21" spans="1:5" x14ac:dyDescent="0.7">
      <c r="A21" s="4" t="s">
        <v>122</v>
      </c>
      <c r="B21" s="4" t="s">
        <v>120</v>
      </c>
      <c r="C21" s="4">
        <v>597</v>
      </c>
      <c r="D21" s="4">
        <v>3</v>
      </c>
      <c r="E21" s="4">
        <v>600</v>
      </c>
    </row>
  </sheetData>
  <dataConsolidate function="average" leftLabels="1" topLabels="1">
    <dataRefs count="2">
      <dataRef name="$A$4,$E$4"/>
      <dataRef name="$A$4,$E$4,$A$5,$E$5"/>
    </dataRefs>
  </dataConsolidate>
  <mergeCells count="2">
    <mergeCell ref="A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F17" sqref="F17"/>
    </sheetView>
  </sheetViews>
  <sheetFormatPr defaultRowHeight="16.5" x14ac:dyDescent="0.7"/>
  <cols>
    <col min="5" max="6" width="13.59765625" bestFit="1" customWidth="1"/>
  </cols>
  <sheetData>
    <row r="1" spans="1:7" ht="20.100000000000001" x14ac:dyDescent="0.7">
      <c r="A1" s="10" t="s">
        <v>124</v>
      </c>
      <c r="B1" s="10"/>
      <c r="C1" s="10"/>
      <c r="D1" s="10"/>
      <c r="E1" s="10"/>
      <c r="F1" s="10"/>
      <c r="G1" s="10"/>
    </row>
    <row r="3" spans="1:7" x14ac:dyDescent="0.7">
      <c r="A3" s="29" t="s">
        <v>125</v>
      </c>
      <c r="B3" s="30" t="s">
        <v>126</v>
      </c>
      <c r="C3" s="30" t="s">
        <v>127</v>
      </c>
      <c r="D3" s="30" t="s">
        <v>128</v>
      </c>
      <c r="E3" s="30" t="s">
        <v>129</v>
      </c>
      <c r="F3" s="30" t="s">
        <v>130</v>
      </c>
      <c r="G3" s="30" t="s">
        <v>131</v>
      </c>
    </row>
    <row r="4" spans="1:7" x14ac:dyDescent="0.7">
      <c r="A4" s="4" t="s">
        <v>132</v>
      </c>
      <c r="B4" s="4" t="s">
        <v>133</v>
      </c>
      <c r="C4" s="4" t="s">
        <v>134</v>
      </c>
      <c r="D4" s="4">
        <v>4</v>
      </c>
      <c r="E4" s="7">
        <v>15000</v>
      </c>
      <c r="F4" s="7">
        <v>1500</v>
      </c>
      <c r="G4" s="28">
        <f>D4*(E4-F4)</f>
        <v>54000</v>
      </c>
    </row>
    <row r="5" spans="1:7" x14ac:dyDescent="0.7">
      <c r="A5" s="4" t="s">
        <v>135</v>
      </c>
      <c r="B5" s="4" t="s">
        <v>136</v>
      </c>
      <c r="C5" s="4" t="s">
        <v>137</v>
      </c>
      <c r="D5" s="4">
        <v>2</v>
      </c>
      <c r="E5" s="7">
        <v>12000</v>
      </c>
      <c r="F5" s="7">
        <v>1800</v>
      </c>
      <c r="G5" s="28">
        <f t="shared" ref="G5:G12" si="0">D5*(E5-F5)</f>
        <v>20400</v>
      </c>
    </row>
    <row r="6" spans="1:7" x14ac:dyDescent="0.7">
      <c r="A6" s="4" t="s">
        <v>138</v>
      </c>
      <c r="B6" s="4" t="s">
        <v>139</v>
      </c>
      <c r="C6" s="4" t="s">
        <v>140</v>
      </c>
      <c r="D6" s="4">
        <v>3</v>
      </c>
      <c r="E6" s="7">
        <v>20000</v>
      </c>
      <c r="F6" s="7">
        <v>6000</v>
      </c>
      <c r="G6" s="28">
        <f t="shared" si="0"/>
        <v>42000</v>
      </c>
    </row>
    <row r="7" spans="1:7" x14ac:dyDescent="0.7">
      <c r="A7" s="4" t="s">
        <v>141</v>
      </c>
      <c r="B7" s="4" t="s">
        <v>139</v>
      </c>
      <c r="C7" s="4" t="s">
        <v>134</v>
      </c>
      <c r="D7" s="4">
        <v>3</v>
      </c>
      <c r="E7" s="7">
        <v>20000</v>
      </c>
      <c r="F7" s="7">
        <v>2000</v>
      </c>
      <c r="G7" s="28">
        <f t="shared" si="0"/>
        <v>54000</v>
      </c>
    </row>
    <row r="8" spans="1:7" x14ac:dyDescent="0.7">
      <c r="A8" s="4" t="s">
        <v>142</v>
      </c>
      <c r="B8" s="4" t="s">
        <v>136</v>
      </c>
      <c r="C8" s="4" t="s">
        <v>140</v>
      </c>
      <c r="D8" s="4">
        <v>5</v>
      </c>
      <c r="E8" s="7">
        <v>12000</v>
      </c>
      <c r="F8" s="7">
        <v>3600</v>
      </c>
      <c r="G8" s="28">
        <f t="shared" si="0"/>
        <v>42000</v>
      </c>
    </row>
    <row r="9" spans="1:7" x14ac:dyDescent="0.7">
      <c r="A9" s="4" t="s">
        <v>143</v>
      </c>
      <c r="B9" s="4" t="s">
        <v>133</v>
      </c>
      <c r="C9" s="4" t="s">
        <v>137</v>
      </c>
      <c r="D9" s="4">
        <v>2</v>
      </c>
      <c r="E9" s="7">
        <v>15000</v>
      </c>
      <c r="F9" s="7">
        <v>2250</v>
      </c>
      <c r="G9" s="28">
        <f t="shared" si="0"/>
        <v>25500</v>
      </c>
    </row>
    <row r="10" spans="1:7" x14ac:dyDescent="0.7">
      <c r="A10" s="4" t="s">
        <v>144</v>
      </c>
      <c r="B10" s="4" t="s">
        <v>139</v>
      </c>
      <c r="C10" s="4" t="s">
        <v>137</v>
      </c>
      <c r="D10" s="4">
        <v>1</v>
      </c>
      <c r="E10" s="7">
        <v>20000</v>
      </c>
      <c r="F10" s="7">
        <v>3000</v>
      </c>
      <c r="G10" s="28">
        <f t="shared" si="0"/>
        <v>17000</v>
      </c>
    </row>
    <row r="11" spans="1:7" x14ac:dyDescent="0.7">
      <c r="A11" s="4" t="s">
        <v>145</v>
      </c>
      <c r="B11" s="4" t="s">
        <v>133</v>
      </c>
      <c r="C11" s="4" t="s">
        <v>140</v>
      </c>
      <c r="D11" s="4">
        <v>5</v>
      </c>
      <c r="E11" s="7">
        <v>15000</v>
      </c>
      <c r="F11" s="7">
        <v>4500</v>
      </c>
      <c r="G11" s="28">
        <f t="shared" si="0"/>
        <v>52500</v>
      </c>
    </row>
    <row r="12" spans="1:7" x14ac:dyDescent="0.7">
      <c r="A12" s="4" t="s">
        <v>146</v>
      </c>
      <c r="B12" s="4" t="s">
        <v>136</v>
      </c>
      <c r="C12" s="4" t="s">
        <v>134</v>
      </c>
      <c r="D12" s="4">
        <v>4</v>
      </c>
      <c r="E12" s="7">
        <v>12000</v>
      </c>
      <c r="F12" s="7">
        <v>1200</v>
      </c>
      <c r="G12" s="28">
        <f t="shared" si="0"/>
        <v>43200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결제요금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4"/>
  <sheetViews>
    <sheetView topLeftCell="A8" workbookViewId="0">
      <selection activeCell="L25" sqref="L25"/>
    </sheetView>
  </sheetViews>
  <sheetFormatPr defaultRowHeight="16.5" x14ac:dyDescent="0.7"/>
  <cols>
    <col min="4" max="4" width="10.3984375" bestFit="1" customWidth="1"/>
    <col min="6" max="6" width="10.3984375" bestFit="1" customWidth="1"/>
  </cols>
  <sheetData>
    <row r="1" spans="1:6" ht="20.100000000000001" x14ac:dyDescent="0.7">
      <c r="A1" s="10" t="s">
        <v>147</v>
      </c>
      <c r="B1" s="10"/>
      <c r="C1" s="10"/>
      <c r="D1" s="10"/>
      <c r="E1" s="10"/>
      <c r="F1" s="10"/>
    </row>
    <row r="3" spans="1:6" x14ac:dyDescent="0.7">
      <c r="A3" s="4" t="s">
        <v>148</v>
      </c>
      <c r="B3" s="4" t="s">
        <v>7</v>
      </c>
      <c r="C3" s="4" t="s">
        <v>149</v>
      </c>
      <c r="D3" s="4" t="s">
        <v>150</v>
      </c>
      <c r="E3" s="4" t="s">
        <v>151</v>
      </c>
      <c r="F3" s="4" t="s">
        <v>152</v>
      </c>
    </row>
    <row r="4" spans="1:6" x14ac:dyDescent="0.7">
      <c r="A4" s="4" t="s">
        <v>153</v>
      </c>
      <c r="B4" s="4">
        <v>4</v>
      </c>
      <c r="C4" s="4">
        <v>18</v>
      </c>
      <c r="D4" s="4">
        <f>21*C4</f>
        <v>378</v>
      </c>
      <c r="E4" s="4">
        <v>36</v>
      </c>
      <c r="F4" s="4">
        <f>D4-E4</f>
        <v>342</v>
      </c>
    </row>
    <row r="5" spans="1:6" x14ac:dyDescent="0.7">
      <c r="A5" s="4" t="s">
        <v>154</v>
      </c>
      <c r="B5" s="4">
        <v>4</v>
      </c>
      <c r="C5" s="4">
        <v>15</v>
      </c>
      <c r="D5" s="4">
        <f t="shared" ref="D5:D14" si="0">21*C5</f>
        <v>315</v>
      </c>
      <c r="E5" s="4">
        <v>23</v>
      </c>
      <c r="F5" s="4">
        <f t="shared" ref="F5:F14" si="1">D5-E5</f>
        <v>292</v>
      </c>
    </row>
    <row r="6" spans="1:6" x14ac:dyDescent="0.7">
      <c r="A6" s="4" t="s">
        <v>155</v>
      </c>
      <c r="B6" s="4">
        <v>4</v>
      </c>
      <c r="C6" s="4">
        <v>17</v>
      </c>
      <c r="D6" s="4">
        <f t="shared" si="0"/>
        <v>357</v>
      </c>
      <c r="E6" s="4">
        <v>45</v>
      </c>
      <c r="F6" s="4">
        <f t="shared" si="1"/>
        <v>312</v>
      </c>
    </row>
    <row r="7" spans="1:6" x14ac:dyDescent="0.7">
      <c r="A7" s="4" t="s">
        <v>156</v>
      </c>
      <c r="B7" s="4">
        <v>5</v>
      </c>
      <c r="C7" s="4">
        <v>16</v>
      </c>
      <c r="D7" s="4">
        <f t="shared" si="0"/>
        <v>336</v>
      </c>
      <c r="E7" s="4">
        <v>37</v>
      </c>
      <c r="F7" s="4">
        <f t="shared" si="1"/>
        <v>299</v>
      </c>
    </row>
    <row r="8" spans="1:6" x14ac:dyDescent="0.7">
      <c r="A8" s="4" t="s">
        <v>157</v>
      </c>
      <c r="B8" s="4">
        <v>5</v>
      </c>
      <c r="C8" s="4">
        <v>15</v>
      </c>
      <c r="D8" s="4">
        <f t="shared" si="0"/>
        <v>315</v>
      </c>
      <c r="E8" s="4">
        <v>29</v>
      </c>
      <c r="F8" s="4">
        <f t="shared" si="1"/>
        <v>286</v>
      </c>
    </row>
    <row r="9" spans="1:6" x14ac:dyDescent="0.7">
      <c r="A9" s="4" t="s">
        <v>158</v>
      </c>
      <c r="B9" s="4">
        <v>5</v>
      </c>
      <c r="C9" s="4">
        <v>18</v>
      </c>
      <c r="D9" s="4">
        <f t="shared" si="0"/>
        <v>378</v>
      </c>
      <c r="E9" s="4">
        <v>31</v>
      </c>
      <c r="F9" s="4">
        <f t="shared" si="1"/>
        <v>347</v>
      </c>
    </row>
    <row r="10" spans="1:6" x14ac:dyDescent="0.7">
      <c r="A10" s="4" t="s">
        <v>159</v>
      </c>
      <c r="B10" s="4">
        <v>6</v>
      </c>
      <c r="C10" s="4">
        <v>17</v>
      </c>
      <c r="D10" s="4">
        <f t="shared" si="0"/>
        <v>357</v>
      </c>
      <c r="E10" s="4">
        <v>25</v>
      </c>
      <c r="F10" s="4">
        <f t="shared" si="1"/>
        <v>332</v>
      </c>
    </row>
    <row r="11" spans="1:6" x14ac:dyDescent="0.7">
      <c r="A11" s="4" t="s">
        <v>160</v>
      </c>
      <c r="B11" s="4">
        <v>6</v>
      </c>
      <c r="C11" s="4">
        <v>15</v>
      </c>
      <c r="D11" s="4">
        <f t="shared" si="0"/>
        <v>315</v>
      </c>
      <c r="E11" s="4">
        <v>23</v>
      </c>
      <c r="F11" s="4">
        <f t="shared" si="1"/>
        <v>292</v>
      </c>
    </row>
    <row r="12" spans="1:6" x14ac:dyDescent="0.7">
      <c r="A12" s="4" t="s">
        <v>161</v>
      </c>
      <c r="B12" s="4">
        <v>6</v>
      </c>
      <c r="C12" s="4">
        <v>16</v>
      </c>
      <c r="D12" s="4">
        <f t="shared" si="0"/>
        <v>336</v>
      </c>
      <c r="E12" s="4">
        <v>26</v>
      </c>
      <c r="F12" s="4">
        <f t="shared" si="1"/>
        <v>310</v>
      </c>
    </row>
    <row r="13" spans="1:6" x14ac:dyDescent="0.7">
      <c r="A13" s="4" t="s">
        <v>162</v>
      </c>
      <c r="B13" s="4">
        <v>7</v>
      </c>
      <c r="C13" s="4">
        <v>18</v>
      </c>
      <c r="D13" s="4">
        <f t="shared" si="0"/>
        <v>378</v>
      </c>
      <c r="E13" s="4">
        <v>33</v>
      </c>
      <c r="F13" s="4">
        <f t="shared" si="1"/>
        <v>345</v>
      </c>
    </row>
    <row r="14" spans="1:6" x14ac:dyDescent="0.7">
      <c r="A14" s="4" t="s">
        <v>163</v>
      </c>
      <c r="B14" s="4">
        <v>7</v>
      </c>
      <c r="C14" s="4">
        <v>14</v>
      </c>
      <c r="D14" s="4">
        <f t="shared" si="0"/>
        <v>294</v>
      </c>
      <c r="E14" s="4">
        <v>19</v>
      </c>
      <c r="F14" s="4">
        <f t="shared" si="1"/>
        <v>275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Jeon Haein</cp:lastModifiedBy>
  <dcterms:created xsi:type="dcterms:W3CDTF">2023-04-27T08:01:32Z</dcterms:created>
  <dcterms:modified xsi:type="dcterms:W3CDTF">2025-03-24T01:10:09Z</dcterms:modified>
</cp:coreProperties>
</file>