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A36BB4B-9820-45DC-A28B-9718BD28441C}" xr6:coauthVersionLast="47" xr6:coauthVersionMax="47" xr10:uidLastSave="{00000000-0000-0000-0000-000000000000}"/>
  <bookViews>
    <workbookView xWindow="-110" yWindow="-110" windowWidth="25820" windowHeight="15500" activeTab="3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2" l="1"/>
  <c r="H27" i="12"/>
  <c r="H26" i="12"/>
  <c r="E28" i="12"/>
  <c r="E29" i="12"/>
  <c r="E30" i="12"/>
  <c r="E31" i="12"/>
  <c r="E32" i="12"/>
  <c r="E33" i="12"/>
  <c r="E34" i="12"/>
  <c r="E35" i="12"/>
  <c r="E27" i="12"/>
  <c r="F27" i="12"/>
  <c r="A36" i="12"/>
  <c r="F35" i="12"/>
  <c r="F28" i="12"/>
  <c r="F29" i="12"/>
  <c r="F30" i="12"/>
  <c r="F31" i="12"/>
  <c r="F32" i="12"/>
  <c r="F33" i="12"/>
  <c r="F34" i="12"/>
  <c r="C16" i="12"/>
  <c r="C17" i="12"/>
  <c r="C18" i="12"/>
  <c r="C19" i="12"/>
  <c r="C20" i="12"/>
  <c r="C21" i="12"/>
  <c r="C22" i="12"/>
  <c r="C23" i="12"/>
  <c r="C15" i="12"/>
  <c r="D15" i="12"/>
  <c r="D16" i="12"/>
  <c r="D17" i="12"/>
  <c r="D18" i="12"/>
  <c r="D19" i="12"/>
  <c r="D20" i="12"/>
  <c r="D21" i="12"/>
  <c r="D22" i="12"/>
  <c r="D23" i="12"/>
  <c r="L4" i="12"/>
  <c r="L5" i="12"/>
  <c r="L6" i="12"/>
  <c r="L7" i="12"/>
  <c r="L8" i="12"/>
  <c r="L9" i="12"/>
  <c r="L10" i="12"/>
  <c r="L11" i="12"/>
  <c r="L3" i="12"/>
  <c r="M3" i="12"/>
  <c r="M4" i="12"/>
  <c r="M5" i="12"/>
  <c r="M6" i="12"/>
  <c r="M7" i="12"/>
  <c r="M8" i="12"/>
  <c r="M9" i="12"/>
  <c r="M10" i="12"/>
  <c r="M11" i="12"/>
  <c r="E11" i="12"/>
  <c r="E5" i="9"/>
  <c r="E6" i="9"/>
  <c r="E7" i="9"/>
  <c r="E8" i="9"/>
  <c r="E9" i="9"/>
  <c r="E10" i="9"/>
  <c r="E4" i="9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<sst xmlns="http://schemas.openxmlformats.org/spreadsheetml/2006/main" count="310" uniqueCount="239">
  <si>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</si>
  <si>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</si>
  <si>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</si>
  <si>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</si>
  <si>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</si>
  <si>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</si>
  <si>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</si>
  <si>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</si>
  <si>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</si>
  <si>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</si>
  <si>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</si>
  <si>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</si>
  <si>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</si>
  <si>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</si>
  <si>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</si>
  <si>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</si>
  <si>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</si>
  <si>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</si>
  <si>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</si>
  <si>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</si>
  <si>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</si>
  <si>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</si>
  <si>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</si>
  <si>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</si>
  <si>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</si>
  <si>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</si>
  <si>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</si>
  <si>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</si>
  <si>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</si>
  <si>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</si>
  <si>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</si>
  <si>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</si>
  <si>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</si>
  <si>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</si>
  <si>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</si>
  <si>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</si>
  <si>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</si>
  <si>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</si>
  <si>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</si>
  <si>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</si>
  <si>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</si>
  <si>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</si>
  <si>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</si>
  <si>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</si>
  <si>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</si>
  <si>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</si>
  <si>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</si>
  <si>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</si>
  <si>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</si>
  <si>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</si>
  <si>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</si>
  <si>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</si>
  <si>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</si>
  <si>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</si>
  <si>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</si>
  <si>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</si>
  <si>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</si>
  <si>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</si>
  <si>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</si>
  <si>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</si>
  <si>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</si>
  <si>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</si>
  <si>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</si>
  <si>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</si>
  <si>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</si>
  <si>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</si>
  <si>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</si>
  <si>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</si>
  <si>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</si>
  <si>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</si>
  <si>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</si>
  <si>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</si>
  <si>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</si>
  <si>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</si>
  <si>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</si>
  <si>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</si>
  <si>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</si>
  <si>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</si>
  <si>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</si>
  <si>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</si>
  <si>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</si>
  <si>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</si>
  <si>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</si>
  <si>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</si>
  <si>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</si>
  <si>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</si>
  <si>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</si>
  <si>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</si>
  <si>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</si>
  <si>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</si>
  <si>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</si>
  <si>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</si>
  <si>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</si>
  <si>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</si>
  <si>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</si>
  <si>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</si>
  <si>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</si>
  <si>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</si>
  <si>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</si>
  <si>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</si>
  <si>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</si>
  <si>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</si>
  <si>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</si>
  <si>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</si>
  <si>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</si>
  <si>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</si>
  <si>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</si>
  <si>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</si>
  <si>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</si>
  <si>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</si>
  <si>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</si>
  <si>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</si>
  <si>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</si>
  <si>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</si>
  <si>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</si>
  <si>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</si>
  <si>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</si>
  <si>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</si>
  <si>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</si>
  <si>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</si>
  <si>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</si>
  <si>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</si>
  <si>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</si>
  <si>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</si>
  <si>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</si>
  <si>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</si>
  <si>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</si>
  <si>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</si>
  <si>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</si>
  <si>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</si>
  <si>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</si>
  <si>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</si>
  <si>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</si>
  <si>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</si>
  <si>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</si>
  <si>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</si>
  <si>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</si>
  <si>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</si>
  <si>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</si>
  <si>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</si>
  <si>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</si>
  <si>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</si>
  <si>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</si>
  <si>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</si>
  <si>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</si>
  <si>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</si>
  <si>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</si>
  <si>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</si>
  <si>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</si>
  <si>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</si>
  <si>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</si>
  <si>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</si>
  <si>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</si>
  <si>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</si>
  <si>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</si>
  <si>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</si>
  <si>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</si>
  <si>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</si>
  <si>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</si>
  <si>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</si>
  <si>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</si>
  <si>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</si>
  <si>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</si>
  <si>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</si>
  <si>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</si>
  <si>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</si>
  <si>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</si>
  <si>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</si>
  <si>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</si>
  <si>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</si>
  <si>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</si>
  <si>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</si>
  <si>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</si>
  <si>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</si>
  <si>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</si>
  <si>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</si>
  <si>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</si>
  <si>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</si>
  <si>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</si>
  <si>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</si>
  <si>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</si>
  <si>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</si>
  <si>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</si>
  <si>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</si>
  <si>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</si>
  <si>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</si>
  <si>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</si>
  <si>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</si>
  <si>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</si>
  <si>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</si>
  <si>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</si>
  <si>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</si>
  <si>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</si>
  <si>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</si>
  <si>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</si>
  <si>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</si>
  <si>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</si>
  <si>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</si>
  <si>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</si>
  <si>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</si>
  <si>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</si>
  <si>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</si>
  <si>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</si>
  <si>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</si>
  <si>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</si>
  <si>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</si>
  <si>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</si>
  <si>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</si>
  <si>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</si>
  <si>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</si>
  <si>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</si>
  <si>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</si>
  <si>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</si>
  <si>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</si>
  <si>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</si>
  <si>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</si>
  <si>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</si>
  <si>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平均</t>
    <phoneticPr fontId="1" type="noConversion"/>
  </si>
  <si>
    <t>&gt;2024-04-15</t>
    <phoneticPr fontId="1" type="noConversion"/>
  </si>
  <si>
    <t>&gt;=1000</t>
    <phoneticPr fontId="1" type="noConversion"/>
  </si>
  <si>
    <t>&lt;=1500</t>
    <phoneticPr fontId="1" type="noConversion"/>
  </si>
  <si>
    <t>*백화점</t>
    <phoneticPr fontId="1" type="noConversion"/>
  </si>
  <si>
    <t>*마트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</si>
  <si>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</si>
  <si>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</si>
  <si>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</si>
  <si>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</si>
  <si>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</si>
  <si>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</si>
  <si>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</si>
  <si>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</si>
  <si>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</si>
  <si>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</si>
  <si>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</si>
  <si>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</si>
  <si>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</si>
  <si>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개월(주문일자)</t>
  </si>
  <si>
    <t>값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</si>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</sst>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0&quot;점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2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4" borderId="0" xfId="0" applyFont="1" applyFill="1">
      <alignment vertical="center"/>
    </xf>
    <xf numFmtId="0" fontId="4" fillId="4" borderId="0" xfId="0" applyFont="1" applyFill="1">
      <alignment vertical="center"/>
    </xf>
    <xf numFmtId="0" fontId="0" fillId="4" borderId="0" xfId="0" applyFill="1">
      <alignment vertical="center"/>
    </xf>
    <xf numFmtId="0" fontId="0" fillId="4" borderId="1" xfId="0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1" xfId="1" applyFont="1" applyFill="1" applyBorder="1">
      <alignment vertical="center"/>
    </xf>
    <xf numFmtId="0" fontId="5" fillId="5" borderId="0" xfId="0" applyFont="1" applyFill="1">
      <alignment vertical="center"/>
    </xf>
    <xf numFmtId="0" fontId="4" fillId="5" borderId="0" xfId="0" applyFont="1" applyFill="1">
      <alignment vertical="center"/>
    </xf>
    <xf numFmtId="0" fontId="0" fillId="5" borderId="0" xfId="0" applyFill="1">
      <alignment vertical="center"/>
    </xf>
    <xf numFmtId="0" fontId="2" fillId="5" borderId="1" xfId="2" applyFill="1" applyBorder="1" applyAlignment="1">
      <alignment horizontal="center" vertical="center"/>
    </xf>
    <xf numFmtId="0" fontId="0" fillId="6" borderId="0" xfId="0" applyFill="1">
      <alignment vertical="center"/>
    </xf>
    <xf numFmtId="0" fontId="0" fillId="6" borderId="1" xfId="0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D-4632-B9EE-59F192006C4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D-4632-B9EE-59F192006C41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49FF22B9-F050-5DCB-8BE5-7EC9E7DE2366}"/>
            </a:ext>
          </a:extLst>
        </xdr:cNvPr>
        <xdr:cNvSpPr/>
      </xdr:nvSpPr>
      <xdr:spPr>
        <a:xfrm>
          <a:off x="3727450" y="914400"/>
          <a:ext cx="660400" cy="4318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65.935180439817" createdVersion="8" refreshedVersion="8" minRefreshableVersion="3" recordCount="11" xr:uid="{2CB140A9-3B8A-4DF8-BC70-44A024E5A4D9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C103C8-41BB-4AA0-B399-558A399D5653}" name="피벗 테이블1" cacheId="6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C32" sqref="C32"/>
    </sheetView>
  </sheetViews>
  <sheetFormatPr defaultRowHeight="17" x14ac:dyDescent="0.45"/>
  <cols>
    <col min="1" max="1" width="10.4140625" bestFit="1" customWidth="1"/>
    <col min="4" max="4" width="9.33203125" bestFit="1" customWidth="1"/>
  </cols>
  <sheetData>
    <row r="1" spans="1:6" x14ac:dyDescent="0.45">
      <c r="A1" t="s">
        <v>0</v>
      </c>
    </row>
    <row r="3" spans="1:6" x14ac:dyDescent="0.45">
      <c r="A3" s="2"/>
      <c r="B3" s="2"/>
      <c r="C3" s="2"/>
      <c r="D3" s="2"/>
      <c r="E3" s="2"/>
      <c r="F3" s="2"/>
    </row>
    <row r="4" spans="1:6" x14ac:dyDescent="0.45">
      <c r="A4" s="2"/>
      <c r="B4" s="2"/>
      <c r="C4" s="1"/>
      <c r="D4" s="4"/>
      <c r="E4" s="2"/>
      <c r="F4" s="3"/>
    </row>
    <row r="5" spans="1:6" x14ac:dyDescent="0.45">
      <c r="A5" s="2"/>
      <c r="B5" s="2"/>
      <c r="C5" s="1"/>
      <c r="D5" s="4"/>
      <c r="E5" s="2"/>
      <c r="F5" s="3"/>
    </row>
    <row r="6" spans="1:6" x14ac:dyDescent="0.45">
      <c r="A6" s="2"/>
      <c r="B6" s="2"/>
      <c r="C6" s="1"/>
      <c r="D6" s="4"/>
      <c r="E6" s="2"/>
      <c r="F6" s="3"/>
    </row>
    <row r="7" spans="1:6" x14ac:dyDescent="0.45">
      <c r="A7" s="2"/>
      <c r="B7" s="2"/>
      <c r="C7" s="1"/>
      <c r="D7" s="4"/>
      <c r="E7" s="2"/>
      <c r="F7" s="3"/>
    </row>
    <row r="8" spans="1:6" x14ac:dyDescent="0.45">
      <c r="A8" s="2"/>
      <c r="B8" s="2"/>
      <c r="C8" s="1"/>
      <c r="D8" s="4"/>
      <c r="E8" s="2"/>
      <c r="F8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F13" sqref="F13"/>
    </sheetView>
  </sheetViews>
  <sheetFormatPr defaultRowHeight="17" x14ac:dyDescent="0.45"/>
  <cols>
    <col min="1" max="1" width="9.1640625" bestFit="1" customWidth="1"/>
  </cols>
  <sheetData>
    <row r="1" spans="1:7" ht="25.5" x14ac:dyDescent="0.45">
      <c r="A1" s="17" t="s">
        <v>19</v>
      </c>
      <c r="B1" s="18"/>
      <c r="C1" s="18"/>
      <c r="D1" s="18"/>
      <c r="E1" s="18"/>
      <c r="F1" s="18"/>
      <c r="G1" s="18"/>
    </row>
    <row r="3" spans="1:7" x14ac:dyDescent="0.45">
      <c r="A3" s="19" t="s">
        <v>1</v>
      </c>
      <c r="B3" s="19" t="s">
        <v>2</v>
      </c>
      <c r="C3" s="19" t="s">
        <v>20</v>
      </c>
      <c r="D3" s="19"/>
      <c r="E3" s="19"/>
      <c r="F3" s="19" t="s">
        <v>217</v>
      </c>
      <c r="G3" s="19" t="s">
        <v>15</v>
      </c>
    </row>
    <row r="4" spans="1:7" x14ac:dyDescent="0.45">
      <c r="A4" s="19"/>
      <c r="B4" s="19"/>
      <c r="C4" s="5" t="s">
        <v>16</v>
      </c>
      <c r="D4" s="5" t="s">
        <v>17</v>
      </c>
      <c r="E4" s="5" t="s">
        <v>18</v>
      </c>
      <c r="F4" s="19"/>
      <c r="G4" s="19"/>
    </row>
    <row r="5" spans="1:7" x14ac:dyDescent="0.45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1">
        <f>AVERAGE(C5:E5)</f>
        <v>82</v>
      </c>
      <c r="G5" s="5" t="s">
        <v>13</v>
      </c>
    </row>
    <row r="6" spans="1:7" x14ac:dyDescent="0.45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1">
        <f t="shared" ref="F6:F13" si="0">AVERAGE(C6:E6)</f>
        <v>53.666666666666664</v>
      </c>
      <c r="G6" s="5" t="s">
        <v>14</v>
      </c>
    </row>
    <row r="7" spans="1:7" x14ac:dyDescent="0.45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1">
        <f t="shared" si="0"/>
        <v>93.333333333333329</v>
      </c>
      <c r="G7" s="5" t="s">
        <v>13</v>
      </c>
    </row>
    <row r="8" spans="1:7" x14ac:dyDescent="0.45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1">
        <f t="shared" si="0"/>
        <v>57</v>
      </c>
      <c r="G8" s="5" t="s">
        <v>14</v>
      </c>
    </row>
    <row r="9" spans="1:7" x14ac:dyDescent="0.45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1">
        <f t="shared" si="0"/>
        <v>84</v>
      </c>
      <c r="G9" s="5" t="s">
        <v>13</v>
      </c>
    </row>
    <row r="10" spans="1:7" x14ac:dyDescent="0.45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1">
        <f t="shared" si="0"/>
        <v>49.333333333333336</v>
      </c>
      <c r="G10" s="5" t="s">
        <v>14</v>
      </c>
    </row>
    <row r="11" spans="1:7" x14ac:dyDescent="0.45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1">
        <f t="shared" si="0"/>
        <v>94.666666666666671</v>
      </c>
      <c r="G11" s="5" t="s">
        <v>13</v>
      </c>
    </row>
    <row r="12" spans="1:7" x14ac:dyDescent="0.45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1">
        <f t="shared" si="0"/>
        <v>84</v>
      </c>
      <c r="G12" s="5" t="s">
        <v>13</v>
      </c>
    </row>
    <row r="13" spans="1:7" x14ac:dyDescent="0.45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1">
        <f t="shared" si="0"/>
        <v>60.666666666666664</v>
      </c>
      <c r="G13" s="5" t="s">
        <v>14</v>
      </c>
    </row>
    <row r="14" spans="1:7" x14ac:dyDescent="0.45">
      <c r="A14" s="5">
        <v>11110240</v>
      </c>
      <c r="B14" s="5" t="s">
        <v>11</v>
      </c>
      <c r="C14" s="19" t="s">
        <v>116</v>
      </c>
      <c r="D14" s="19"/>
      <c r="E14" s="19"/>
      <c r="F14" s="20"/>
      <c r="G14" s="5" t="s">
        <v>14</v>
      </c>
    </row>
  </sheetData>
  <mergeCells count="6">
    <mergeCell ref="G3:G4"/>
    <mergeCell ref="F3:F4"/>
    <mergeCell ref="C3:E3"/>
    <mergeCell ref="B3:B4"/>
    <mergeCell ref="A3:A4"/>
    <mergeCell ref="C14:E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workbookViewId="0">
      <selection activeCell="C9" sqref="C9:C15"/>
    </sheetView>
  </sheetViews>
  <sheetFormatPr defaultRowHeight="17" x14ac:dyDescent="0.45"/>
  <cols>
    <col min="1" max="1" width="13.58203125" customWidth="1"/>
    <col min="2" max="2" width="12.33203125" bestFit="1" customWidth="1"/>
    <col min="3" max="3" width="10.75" bestFit="1" customWidth="1"/>
    <col min="4" max="4" width="9.08203125" bestFit="1" customWidth="1"/>
    <col min="6" max="6" width="12.6640625" bestFit="1" customWidth="1"/>
  </cols>
  <sheetData>
    <row r="1" spans="1:6" ht="21" x14ac:dyDescent="0.45">
      <c r="A1" s="12" t="s">
        <v>24</v>
      </c>
      <c r="B1" s="12"/>
      <c r="C1" s="12"/>
      <c r="D1" s="12"/>
      <c r="E1" s="12"/>
      <c r="F1" s="12"/>
    </row>
    <row r="3" spans="1:6" x14ac:dyDescent="0.45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5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5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5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5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5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5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5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5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5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5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5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5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5">
      <c r="A17" s="5" t="s">
        <v>26</v>
      </c>
      <c r="B17" s="5" t="s">
        <v>21</v>
      </c>
      <c r="C17" s="5" t="s">
        <v>21</v>
      </c>
      <c r="D17" s="2"/>
      <c r="E17" s="2"/>
      <c r="F17" s="2"/>
    </row>
    <row r="18" spans="1:6" x14ac:dyDescent="0.45">
      <c r="A18" s="7" t="s">
        <v>218</v>
      </c>
      <c r="B18" s="2" t="s">
        <v>219</v>
      </c>
      <c r="C18" s="2" t="s">
        <v>220</v>
      </c>
      <c r="D18" s="2"/>
      <c r="E18" s="2"/>
      <c r="F18" s="2"/>
    </row>
    <row r="21" spans="1:6" x14ac:dyDescent="0.45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45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45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45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M36"/>
  <sheetViews>
    <sheetView tabSelected="1" workbookViewId="0">
      <selection activeCell="L26" sqref="L26"/>
    </sheetView>
  </sheetViews>
  <sheetFormatPr defaultRowHeight="17" x14ac:dyDescent="0.45"/>
  <cols>
    <col min="1" max="1" width="10.75" bestFit="1" customWidth="1"/>
    <col min="3" max="3" width="10.4140625" bestFit="1" customWidth="1"/>
    <col min="6" max="6" width="8.6640625" customWidth="1"/>
  </cols>
  <sheetData>
    <row r="1" spans="1:13" x14ac:dyDescent="0.45">
      <c r="A1" s="27" t="s">
        <v>117</v>
      </c>
      <c r="B1" s="28" t="s">
        <v>121</v>
      </c>
      <c r="C1" s="29"/>
      <c r="D1" s="29"/>
      <c r="E1" s="29"/>
      <c r="G1" s="36" t="s">
        <v>134</v>
      </c>
      <c r="H1" s="37" t="s">
        <v>135</v>
      </c>
      <c r="I1" s="38"/>
      <c r="J1" s="38"/>
      <c r="K1" s="38"/>
      <c r="L1" s="38"/>
    </row>
    <row r="2" spans="1:13" x14ac:dyDescent="0.45">
      <c r="A2" s="30" t="s">
        <v>122</v>
      </c>
      <c r="B2" s="30" t="s">
        <v>123</v>
      </c>
      <c r="C2" s="30" t="s">
        <v>118</v>
      </c>
      <c r="D2" s="30" t="s">
        <v>119</v>
      </c>
      <c r="E2" s="30" t="s">
        <v>120</v>
      </c>
      <c r="G2" s="39" t="s">
        <v>140</v>
      </c>
      <c r="H2" s="39" t="s">
        <v>136</v>
      </c>
      <c r="I2" s="39" t="s">
        <v>137</v>
      </c>
      <c r="J2" s="39" t="s">
        <v>138</v>
      </c>
      <c r="K2" s="39" t="s">
        <v>139</v>
      </c>
      <c r="L2" s="39" t="s">
        <v>150</v>
      </c>
    </row>
    <row r="3" spans="1:13" x14ac:dyDescent="0.45">
      <c r="A3" s="30" t="s">
        <v>125</v>
      </c>
      <c r="B3" s="30" t="s">
        <v>124</v>
      </c>
      <c r="C3" s="31">
        <v>2534</v>
      </c>
      <c r="D3" s="31">
        <v>2463</v>
      </c>
      <c r="E3" s="31">
        <v>2954</v>
      </c>
      <c r="G3" s="39" t="s">
        <v>143</v>
      </c>
      <c r="H3" s="39">
        <v>15</v>
      </c>
      <c r="I3" s="39">
        <v>11</v>
      </c>
      <c r="J3" s="39">
        <v>12</v>
      </c>
      <c r="K3" s="39">
        <v>56</v>
      </c>
      <c r="L3" s="39" t="str">
        <f>IFERROR(CHOOSE(_xlfn.RANK.EQ(K3,$K$3:$K$11),"우승","준우승"),"")</f>
        <v/>
      </c>
      <c r="M3">
        <f>_xlfn.RANK.EQ(K3,$K$3:$K$11)</f>
        <v>3</v>
      </c>
    </row>
    <row r="4" spans="1:13" x14ac:dyDescent="0.45">
      <c r="A4" s="30" t="s">
        <v>126</v>
      </c>
      <c r="B4" s="30" t="s">
        <v>133</v>
      </c>
      <c r="C4" s="31">
        <v>5381</v>
      </c>
      <c r="D4" s="31">
        <v>5071</v>
      </c>
      <c r="E4" s="31">
        <v>4866</v>
      </c>
      <c r="G4" s="39" t="s">
        <v>146</v>
      </c>
      <c r="H4" s="39">
        <v>14</v>
      </c>
      <c r="I4" s="39">
        <v>8</v>
      </c>
      <c r="J4" s="39">
        <v>16</v>
      </c>
      <c r="K4" s="39">
        <v>50</v>
      </c>
      <c r="L4" s="39" t="str">
        <f t="shared" ref="L4:L11" si="0">IFERROR(CHOOSE(_xlfn.RANK.EQ(K4,$K$3:$K$11),"우승","준우승"),"")</f>
        <v/>
      </c>
      <c r="M4">
        <f t="shared" ref="M4:M11" si="1">_xlfn.RANK.EQ(K4,$K$3:$K$11)</f>
        <v>7</v>
      </c>
    </row>
    <row r="5" spans="1:13" x14ac:dyDescent="0.45">
      <c r="A5" s="30" t="s">
        <v>127</v>
      </c>
      <c r="B5" s="30" t="s">
        <v>124</v>
      </c>
      <c r="C5" s="31">
        <v>1967</v>
      </c>
      <c r="D5" s="31">
        <v>3549</v>
      </c>
      <c r="E5" s="31">
        <v>2672</v>
      </c>
      <c r="G5" s="39" t="s">
        <v>149</v>
      </c>
      <c r="H5" s="39">
        <v>9</v>
      </c>
      <c r="I5" s="39">
        <v>10</v>
      </c>
      <c r="J5" s="39">
        <v>19</v>
      </c>
      <c r="K5" s="39">
        <v>37</v>
      </c>
      <c r="L5" s="39" t="str">
        <f t="shared" si="0"/>
        <v/>
      </c>
      <c r="M5">
        <f t="shared" si="1"/>
        <v>9</v>
      </c>
    </row>
    <row r="6" spans="1:13" x14ac:dyDescent="0.45">
      <c r="A6" s="30" t="s">
        <v>128</v>
      </c>
      <c r="B6" s="30" t="s">
        <v>133</v>
      </c>
      <c r="C6" s="31">
        <v>2648</v>
      </c>
      <c r="D6" s="31">
        <v>2786</v>
      </c>
      <c r="E6" s="31">
        <v>3078</v>
      </c>
      <c r="G6" s="39" t="s">
        <v>141</v>
      </c>
      <c r="H6" s="39">
        <v>22</v>
      </c>
      <c r="I6" s="39">
        <v>13</v>
      </c>
      <c r="J6" s="39">
        <v>3</v>
      </c>
      <c r="K6" s="39">
        <v>79</v>
      </c>
      <c r="L6" s="39" t="str">
        <f t="shared" si="0"/>
        <v>우승</v>
      </c>
      <c r="M6">
        <f t="shared" si="1"/>
        <v>1</v>
      </c>
    </row>
    <row r="7" spans="1:13" x14ac:dyDescent="0.45">
      <c r="A7" s="30" t="s">
        <v>129</v>
      </c>
      <c r="B7" s="30" t="s">
        <v>124</v>
      </c>
      <c r="C7" s="31">
        <v>4259</v>
      </c>
      <c r="D7" s="31">
        <v>4862</v>
      </c>
      <c r="E7" s="31">
        <v>5037</v>
      </c>
      <c r="G7" s="39" t="s">
        <v>147</v>
      </c>
      <c r="H7" s="39">
        <v>16</v>
      </c>
      <c r="I7" s="39">
        <v>7</v>
      </c>
      <c r="J7" s="39">
        <v>15</v>
      </c>
      <c r="K7" s="39">
        <v>55</v>
      </c>
      <c r="L7" s="39" t="str">
        <f t="shared" si="0"/>
        <v/>
      </c>
      <c r="M7">
        <f t="shared" si="1"/>
        <v>5</v>
      </c>
    </row>
    <row r="8" spans="1:13" x14ac:dyDescent="0.45">
      <c r="A8" s="30" t="s">
        <v>130</v>
      </c>
      <c r="B8" s="30" t="s">
        <v>133</v>
      </c>
      <c r="C8" s="31">
        <v>3809</v>
      </c>
      <c r="D8" s="31">
        <v>3793</v>
      </c>
      <c r="E8" s="31">
        <v>3945</v>
      </c>
      <c r="G8" s="39" t="s">
        <v>148</v>
      </c>
      <c r="H8" s="39">
        <v>12</v>
      </c>
      <c r="I8" s="39">
        <v>12</v>
      </c>
      <c r="J8" s="39">
        <v>14</v>
      </c>
      <c r="K8" s="39">
        <v>48</v>
      </c>
      <c r="L8" s="39" t="str">
        <f t="shared" si="0"/>
        <v/>
      </c>
      <c r="M8">
        <f t="shared" si="1"/>
        <v>8</v>
      </c>
    </row>
    <row r="9" spans="1:13" x14ac:dyDescent="0.45">
      <c r="A9" s="30" t="s">
        <v>131</v>
      </c>
      <c r="B9" s="30" t="s">
        <v>133</v>
      </c>
      <c r="C9" s="31">
        <v>1661</v>
      </c>
      <c r="D9" s="31">
        <v>2158</v>
      </c>
      <c r="E9" s="31">
        <v>1998</v>
      </c>
      <c r="G9" s="39" t="s">
        <v>144</v>
      </c>
      <c r="H9" s="39">
        <v>16</v>
      </c>
      <c r="I9" s="39">
        <v>8</v>
      </c>
      <c r="J9" s="39">
        <v>14</v>
      </c>
      <c r="K9" s="39">
        <v>56</v>
      </c>
      <c r="L9" s="39" t="str">
        <f t="shared" si="0"/>
        <v/>
      </c>
      <c r="M9">
        <f t="shared" si="1"/>
        <v>3</v>
      </c>
    </row>
    <row r="10" spans="1:13" x14ac:dyDescent="0.45">
      <c r="A10" s="30" t="s">
        <v>132</v>
      </c>
      <c r="B10" s="30" t="s">
        <v>124</v>
      </c>
      <c r="C10" s="31">
        <v>3940</v>
      </c>
      <c r="D10" s="31">
        <v>3704</v>
      </c>
      <c r="E10" s="31">
        <v>3513</v>
      </c>
      <c r="G10" s="39" t="s">
        <v>142</v>
      </c>
      <c r="H10" s="39">
        <v>22</v>
      </c>
      <c r="I10" s="39">
        <v>10</v>
      </c>
      <c r="J10" s="39">
        <v>6</v>
      </c>
      <c r="K10" s="39">
        <v>76</v>
      </c>
      <c r="L10" s="39" t="str">
        <f t="shared" si="0"/>
        <v>준우승</v>
      </c>
      <c r="M10">
        <f t="shared" si="1"/>
        <v>2</v>
      </c>
    </row>
    <row r="11" spans="1:13" x14ac:dyDescent="0.45">
      <c r="A11" s="32" t="s">
        <v>211</v>
      </c>
      <c r="B11" s="33"/>
      <c r="C11" s="33"/>
      <c r="D11" s="34"/>
      <c r="E11" s="35">
        <f>ABS(AVERAGEIF(B3:B10,B3,C3:C10)-AVERAGEIF(B3:B10,B3,D3:D10))</f>
        <v>469.5</v>
      </c>
      <c r="G11" s="39" t="s">
        <v>145</v>
      </c>
      <c r="H11" s="39">
        <v>13</v>
      </c>
      <c r="I11" s="39">
        <v>16</v>
      </c>
      <c r="J11" s="39">
        <v>9</v>
      </c>
      <c r="K11" s="39">
        <v>55</v>
      </c>
      <c r="L11" s="39" t="str">
        <f t="shared" si="0"/>
        <v/>
      </c>
      <c r="M11">
        <f t="shared" si="1"/>
        <v>5</v>
      </c>
    </row>
    <row r="13" spans="1:13" x14ac:dyDescent="0.45">
      <c r="A13" s="10" t="s">
        <v>216</v>
      </c>
      <c r="B13" s="9" t="s">
        <v>151</v>
      </c>
      <c r="E13" s="16" t="s">
        <v>208</v>
      </c>
      <c r="F13" s="16"/>
      <c r="H13" s="10" t="s">
        <v>180</v>
      </c>
      <c r="I13" s="9" t="s">
        <v>183</v>
      </c>
    </row>
    <row r="14" spans="1:13" x14ac:dyDescent="0.45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3" x14ac:dyDescent="0.45">
      <c r="A15" s="5" t="s">
        <v>161</v>
      </c>
      <c r="B15" s="5" t="s">
        <v>172</v>
      </c>
      <c r="C15" s="5" t="str">
        <f>UPPER( VLOOKUP(LEFT(B15,1),$E$15:$F$18,2,FALSE))</f>
        <v>PLANNING</v>
      </c>
      <c r="D15" t="str">
        <f>VLOOKUP(LEFT(B15,1),$E$15:$F$18,2,FALSE)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3" x14ac:dyDescent="0.45">
      <c r="A16" s="5" t="s">
        <v>162</v>
      </c>
      <c r="B16" s="5" t="s">
        <v>176</v>
      </c>
      <c r="C16" s="5" t="str">
        <f t="shared" ref="C16:C23" si="2">UPPER( VLOOKUP(LEFT(B16,1),$E$15:$F$18,2,FALSE))</f>
        <v>FINANCE</v>
      </c>
      <c r="D16" t="str">
        <f t="shared" ref="D16:D23" si="3">VLOOKUP(LEFT(B16,1),$E$15:$F$18,2,FALSE)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5">
      <c r="A17" s="5" t="s">
        <v>160</v>
      </c>
      <c r="B17" s="5" t="s">
        <v>174</v>
      </c>
      <c r="C17" s="5" t="str">
        <f t="shared" si="2"/>
        <v>LOGISTICS</v>
      </c>
      <c r="D17" t="str">
        <f t="shared" si="3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5">
      <c r="A18" s="5" t="s">
        <v>159</v>
      </c>
      <c r="B18" s="5" t="s">
        <v>177</v>
      </c>
      <c r="C18" s="5" t="str">
        <f t="shared" si="2"/>
        <v>FINANCE</v>
      </c>
      <c r="D18" t="str">
        <f t="shared" si="3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5">
      <c r="A19" s="5" t="s">
        <v>158</v>
      </c>
      <c r="B19" s="5" t="s">
        <v>179</v>
      </c>
      <c r="C19" s="5" t="str">
        <f t="shared" si="2"/>
        <v>SALES</v>
      </c>
      <c r="D19" t="str">
        <f t="shared" si="3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5">
      <c r="A20" s="5" t="s">
        <v>157</v>
      </c>
      <c r="B20" s="5" t="s">
        <v>173</v>
      </c>
      <c r="C20" s="5" t="str">
        <f t="shared" si="2"/>
        <v>PLANNING</v>
      </c>
      <c r="D20" t="str">
        <f t="shared" si="3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5">
      <c r="A21" s="5" t="s">
        <v>156</v>
      </c>
      <c r="B21" s="5" t="s">
        <v>175</v>
      </c>
      <c r="C21" s="5" t="str">
        <f t="shared" si="2"/>
        <v>LOGISTICS</v>
      </c>
      <c r="D21" t="str">
        <f t="shared" si="3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5">
      <c r="A22" s="5" t="s">
        <v>155</v>
      </c>
      <c r="B22" s="5" t="s">
        <v>178</v>
      </c>
      <c r="C22" s="5" t="str">
        <f t="shared" si="2"/>
        <v>SALES</v>
      </c>
      <c r="D22" t="str">
        <f t="shared" si="3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5">
      <c r="A23" s="5" t="s">
        <v>181</v>
      </c>
      <c r="B23" s="5" t="s">
        <v>182</v>
      </c>
      <c r="C23" s="5" t="str">
        <f t="shared" si="2"/>
        <v>PLANNING</v>
      </c>
      <c r="D23" t="str">
        <f t="shared" si="3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5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5">
      <c r="A25" s="10" t="s">
        <v>198</v>
      </c>
      <c r="B25" s="9" t="s">
        <v>200</v>
      </c>
      <c r="H25" s="13" t="s">
        <v>212</v>
      </c>
      <c r="I25" s="14"/>
      <c r="J25" s="14"/>
      <c r="K25" s="15"/>
      <c r="L25" s="5" t="str">
        <f>COUNTIF(I15:I24,_xlfn.MODE.SNGL(I15:I24))&amp;"개"</f>
        <v>4개</v>
      </c>
    </row>
    <row r="26" spans="1:12" x14ac:dyDescent="0.45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  <c r="H26">
        <f>_xlfn.MODE.SNGL(I15:I24)</f>
        <v>33</v>
      </c>
    </row>
    <row r="27" spans="1:12" x14ac:dyDescent="0.45">
      <c r="A27" s="7">
        <v>45387</v>
      </c>
      <c r="B27" s="5">
        <v>12</v>
      </c>
      <c r="C27" s="5">
        <v>17</v>
      </c>
      <c r="D27" s="41">
        <v>0</v>
      </c>
      <c r="E27" s="5" t="str">
        <f>IF( AND( D27=0, WEEKDAY(A27,1)=1 ), "적합", "부적합" )</f>
        <v>부적합</v>
      </c>
      <c r="F27">
        <f>WEEKDAY(A27,1)</f>
        <v>6</v>
      </c>
      <c r="H27">
        <f>COUNTIF(I15:I24,_xlfn.MODE.SNGL(I15:I24))</f>
        <v>4</v>
      </c>
    </row>
    <row r="28" spans="1:12" x14ac:dyDescent="0.45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4">IF( AND( D28=0, WEEKDAY(A28,1)=1 ), "적합", "부적합" )</f>
        <v>부적합</v>
      </c>
      <c r="F28">
        <f t="shared" ref="F28:F35" si="5">WEEKDAY(A28,1)</f>
        <v>7</v>
      </c>
    </row>
    <row r="29" spans="1:12" x14ac:dyDescent="0.45">
      <c r="A29" s="7">
        <v>45389</v>
      </c>
      <c r="B29" s="5">
        <v>4</v>
      </c>
      <c r="C29" s="5">
        <v>12</v>
      </c>
      <c r="D29" s="5">
        <v>15</v>
      </c>
      <c r="E29" s="5" t="str">
        <f t="shared" si="4"/>
        <v>부적합</v>
      </c>
      <c r="F29" s="40">
        <f t="shared" si="5"/>
        <v>1</v>
      </c>
    </row>
    <row r="30" spans="1:12" x14ac:dyDescent="0.45">
      <c r="A30" s="7">
        <v>45394</v>
      </c>
      <c r="B30" s="5">
        <v>9</v>
      </c>
      <c r="C30" s="5">
        <v>17</v>
      </c>
      <c r="D30" s="5">
        <v>10</v>
      </c>
      <c r="E30" s="5" t="str">
        <f t="shared" si="4"/>
        <v>부적합</v>
      </c>
      <c r="F30">
        <f t="shared" si="5"/>
        <v>6</v>
      </c>
    </row>
    <row r="31" spans="1:12" x14ac:dyDescent="0.45">
      <c r="A31" s="7">
        <v>45395</v>
      </c>
      <c r="B31" s="5">
        <v>10</v>
      </c>
      <c r="C31" s="5">
        <v>18</v>
      </c>
      <c r="D31" s="41">
        <v>0</v>
      </c>
      <c r="E31" s="5" t="str">
        <f t="shared" si="4"/>
        <v>부적합</v>
      </c>
      <c r="F31">
        <f t="shared" si="5"/>
        <v>7</v>
      </c>
    </row>
    <row r="32" spans="1:12" x14ac:dyDescent="0.45">
      <c r="A32" s="7">
        <v>45396</v>
      </c>
      <c r="B32" s="5">
        <v>9</v>
      </c>
      <c r="C32" s="5">
        <v>16</v>
      </c>
      <c r="D32" s="41">
        <v>0</v>
      </c>
      <c r="E32" s="5" t="str">
        <f t="shared" si="4"/>
        <v>적합</v>
      </c>
      <c r="F32" s="40">
        <f t="shared" si="5"/>
        <v>1</v>
      </c>
    </row>
    <row r="33" spans="1:6" x14ac:dyDescent="0.45">
      <c r="A33" s="7">
        <v>45401</v>
      </c>
      <c r="B33" s="5">
        <v>8</v>
      </c>
      <c r="C33" s="5">
        <v>17</v>
      </c>
      <c r="D33" s="5">
        <v>20</v>
      </c>
      <c r="E33" s="5" t="str">
        <f t="shared" si="4"/>
        <v>부적합</v>
      </c>
      <c r="F33">
        <f t="shared" si="5"/>
        <v>6</v>
      </c>
    </row>
    <row r="34" spans="1:6" x14ac:dyDescent="0.45">
      <c r="A34" s="7">
        <v>45402</v>
      </c>
      <c r="B34" s="5">
        <v>12</v>
      </c>
      <c r="C34" s="5">
        <v>25</v>
      </c>
      <c r="D34" s="41">
        <v>0</v>
      </c>
      <c r="E34" s="5" t="str">
        <f t="shared" si="4"/>
        <v>부적합</v>
      </c>
      <c r="F34">
        <f t="shared" si="5"/>
        <v>7</v>
      </c>
    </row>
    <row r="35" spans="1:6" x14ac:dyDescent="0.45">
      <c r="A35" s="7">
        <v>45403</v>
      </c>
      <c r="B35" s="5">
        <v>11</v>
      </c>
      <c r="C35" s="5">
        <v>24</v>
      </c>
      <c r="D35" s="41">
        <v>0</v>
      </c>
      <c r="E35" s="5" t="str">
        <f t="shared" si="4"/>
        <v>적합</v>
      </c>
      <c r="F35" s="40">
        <f>WEEKDAY(A35,1)</f>
        <v>1</v>
      </c>
    </row>
    <row r="36" spans="1:6" x14ac:dyDescent="0.45">
      <c r="A36">
        <f>WEEKDAY(A35,1)</f>
        <v>1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opLeftCell="A7" workbookViewId="0">
      <selection activeCell="A19" sqref="A19"/>
    </sheetView>
  </sheetViews>
  <sheetFormatPr defaultRowHeight="17" x14ac:dyDescent="0.45"/>
  <cols>
    <col min="1" max="1" width="24.58203125" bestFit="1" customWidth="1"/>
    <col min="2" max="2" width="14.25" bestFit="1" customWidth="1"/>
    <col min="3" max="5" width="10.75" bestFit="1" customWidth="1"/>
    <col min="6" max="6" width="11.5" bestFit="1" customWidth="1"/>
    <col min="7" max="7" width="10.75" bestFit="1" customWidth="1"/>
    <col min="8" max="8" width="11.5" bestFit="1" customWidth="1"/>
    <col min="9" max="9" width="19.1640625" bestFit="1" customWidth="1"/>
  </cols>
  <sheetData>
    <row r="1" spans="1:7" ht="21" x14ac:dyDescent="0.45">
      <c r="A1" s="12" t="s">
        <v>69</v>
      </c>
      <c r="B1" s="12"/>
      <c r="C1" s="12"/>
      <c r="D1" s="12"/>
      <c r="E1" s="12"/>
      <c r="F1" s="12"/>
      <c r="G1" s="12"/>
    </row>
    <row r="3" spans="1:7" x14ac:dyDescent="0.45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5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5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5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5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5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5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5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5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5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5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5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45">
      <c r="C18" s="22" t="s">
        <v>235</v>
      </c>
    </row>
    <row r="19" spans="1:6" x14ac:dyDescent="0.45">
      <c r="A19" s="22" t="s">
        <v>236</v>
      </c>
      <c r="B19" s="22" t="s">
        <v>237</v>
      </c>
      <c r="C19" t="s">
        <v>228</v>
      </c>
      <c r="D19" t="s">
        <v>229</v>
      </c>
      <c r="E19" t="s">
        <v>230</v>
      </c>
      <c r="F19" t="s">
        <v>223</v>
      </c>
    </row>
    <row r="20" spans="1:6" x14ac:dyDescent="0.45">
      <c r="A20" t="s">
        <v>224</v>
      </c>
      <c r="C20" s="23"/>
      <c r="D20" s="23"/>
      <c r="E20" s="23"/>
      <c r="F20" s="23"/>
    </row>
    <row r="21" spans="1:6" x14ac:dyDescent="0.45">
      <c r="B21" t="s">
        <v>231</v>
      </c>
      <c r="C21" s="23" t="s">
        <v>238</v>
      </c>
      <c r="D21" s="23">
        <v>4</v>
      </c>
      <c r="E21" s="23">
        <v>3</v>
      </c>
      <c r="F21" s="23">
        <v>7</v>
      </c>
    </row>
    <row r="22" spans="1:6" x14ac:dyDescent="0.45">
      <c r="B22" t="s">
        <v>234</v>
      </c>
      <c r="C22" s="24" t="s">
        <v>238</v>
      </c>
      <c r="D22" s="24">
        <v>66400</v>
      </c>
      <c r="E22" s="24">
        <v>96000</v>
      </c>
      <c r="F22" s="24">
        <v>162400</v>
      </c>
    </row>
    <row r="23" spans="1:6" x14ac:dyDescent="0.45">
      <c r="A23" t="s">
        <v>225</v>
      </c>
      <c r="C23" s="23"/>
      <c r="D23" s="23"/>
      <c r="E23" s="23"/>
      <c r="F23" s="23"/>
    </row>
    <row r="24" spans="1:6" x14ac:dyDescent="0.45">
      <c r="B24" t="s">
        <v>231</v>
      </c>
      <c r="C24" s="23">
        <v>2</v>
      </c>
      <c r="D24" s="23">
        <v>4</v>
      </c>
      <c r="E24" s="23">
        <v>5</v>
      </c>
      <c r="F24" s="23">
        <v>11</v>
      </c>
    </row>
    <row r="25" spans="1:6" x14ac:dyDescent="0.45">
      <c r="B25" t="s">
        <v>234</v>
      </c>
      <c r="C25" s="24">
        <v>199800</v>
      </c>
      <c r="D25" s="24">
        <v>170000</v>
      </c>
      <c r="E25" s="24">
        <v>58000</v>
      </c>
      <c r="F25" s="24">
        <v>427800</v>
      </c>
    </row>
    <row r="26" spans="1:6" x14ac:dyDescent="0.45">
      <c r="A26" t="s">
        <v>226</v>
      </c>
      <c r="C26" s="23"/>
      <c r="D26" s="23"/>
      <c r="E26" s="23"/>
      <c r="F26" s="23"/>
    </row>
    <row r="27" spans="1:6" x14ac:dyDescent="0.45">
      <c r="B27" t="s">
        <v>231</v>
      </c>
      <c r="C27" s="23">
        <v>4</v>
      </c>
      <c r="D27" s="23">
        <v>3</v>
      </c>
      <c r="E27" s="23">
        <v>1</v>
      </c>
      <c r="F27" s="23">
        <v>8</v>
      </c>
    </row>
    <row r="28" spans="1:6" x14ac:dyDescent="0.45">
      <c r="B28" t="s">
        <v>234</v>
      </c>
      <c r="C28" s="24">
        <v>226800</v>
      </c>
      <c r="D28" s="24">
        <v>105300</v>
      </c>
      <c r="E28" s="24">
        <v>135000</v>
      </c>
      <c r="F28" s="24">
        <v>467100</v>
      </c>
    </row>
    <row r="29" spans="1:6" x14ac:dyDescent="0.45">
      <c r="A29" t="s">
        <v>227</v>
      </c>
      <c r="C29" s="23"/>
      <c r="D29" s="23"/>
      <c r="E29" s="23"/>
      <c r="F29" s="23"/>
    </row>
    <row r="30" spans="1:6" x14ac:dyDescent="0.45">
      <c r="B30" t="s">
        <v>231</v>
      </c>
      <c r="C30" s="23">
        <v>2</v>
      </c>
      <c r="D30" s="23">
        <v>4</v>
      </c>
      <c r="E30" s="23" t="s">
        <v>238</v>
      </c>
      <c r="F30" s="23">
        <v>6</v>
      </c>
    </row>
    <row r="31" spans="1:6" x14ac:dyDescent="0.45">
      <c r="B31" t="s">
        <v>234</v>
      </c>
      <c r="C31" s="24">
        <v>10600</v>
      </c>
      <c r="D31" s="24">
        <v>160400</v>
      </c>
      <c r="E31" s="24" t="s">
        <v>238</v>
      </c>
      <c r="F31" s="24">
        <v>171000</v>
      </c>
    </row>
    <row r="32" spans="1:6" x14ac:dyDescent="0.45">
      <c r="A32" t="s">
        <v>232</v>
      </c>
      <c r="C32" s="23">
        <v>8</v>
      </c>
      <c r="D32" s="23">
        <v>15</v>
      </c>
      <c r="E32" s="23">
        <v>9</v>
      </c>
      <c r="F32" s="23">
        <v>32</v>
      </c>
    </row>
    <row r="33" spans="1:6" x14ac:dyDescent="0.45">
      <c r="A33" t="s">
        <v>233</v>
      </c>
      <c r="C33" s="24">
        <v>437200</v>
      </c>
      <c r="D33" s="24">
        <v>502100</v>
      </c>
      <c r="E33" s="24">
        <v>289000</v>
      </c>
      <c r="F33" s="24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A10" sqref="A10:D12"/>
    </sheetView>
  </sheetViews>
  <sheetFormatPr defaultRowHeight="17" x14ac:dyDescent="0.45"/>
  <cols>
    <col min="1" max="1" width="10.4140625" bestFit="1" customWidth="1"/>
  </cols>
  <sheetData>
    <row r="1" spans="1:9" x14ac:dyDescent="0.45">
      <c r="A1" s="9" t="s">
        <v>114</v>
      </c>
      <c r="F1" s="9" t="s">
        <v>113</v>
      </c>
    </row>
    <row r="2" spans="1:9" x14ac:dyDescent="0.45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5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5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5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5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5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5">
      <c r="A9" s="9" t="s">
        <v>115</v>
      </c>
    </row>
    <row r="10" spans="1:9" x14ac:dyDescent="0.45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5">
      <c r="A11" s="5" t="s">
        <v>221</v>
      </c>
      <c r="B11" s="5">
        <v>25</v>
      </c>
      <c r="C11" s="5">
        <v>21</v>
      </c>
      <c r="D11" s="5">
        <v>25.8</v>
      </c>
    </row>
    <row r="12" spans="1:9" x14ac:dyDescent="0.45">
      <c r="A12" s="5" t="s">
        <v>222</v>
      </c>
      <c r="B12" s="5">
        <v>18.399999999999999</v>
      </c>
      <c r="C12" s="5">
        <v>19.8</v>
      </c>
      <c r="D12" s="5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H17" sqref="H17"/>
    </sheetView>
  </sheetViews>
  <sheetFormatPr defaultRowHeight="17" x14ac:dyDescent="0.45"/>
  <cols>
    <col min="6" max="6" width="5.58203125" customWidth="1"/>
  </cols>
  <sheetData>
    <row r="1" spans="1:5" ht="21" x14ac:dyDescent="0.45">
      <c r="A1" s="12" t="s">
        <v>43</v>
      </c>
      <c r="B1" s="12"/>
      <c r="C1" s="12"/>
      <c r="D1" s="12"/>
      <c r="E1" s="12"/>
    </row>
    <row r="3" spans="1:5" x14ac:dyDescent="0.45">
      <c r="A3" s="25" t="s">
        <v>210</v>
      </c>
      <c r="B3" s="26" t="s">
        <v>44</v>
      </c>
      <c r="C3" s="26" t="s">
        <v>45</v>
      </c>
      <c r="D3" s="26" t="s">
        <v>46</v>
      </c>
      <c r="E3" s="26" t="s">
        <v>47</v>
      </c>
    </row>
    <row r="4" spans="1:5" x14ac:dyDescent="0.45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45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45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5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5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5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5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workbookViewId="0">
      <selection activeCell="J23" sqref="J23"/>
    </sheetView>
  </sheetViews>
  <sheetFormatPr defaultRowHeight="17" x14ac:dyDescent="0.45"/>
  <cols>
    <col min="1" max="1" width="10.4140625" bestFit="1" customWidth="1"/>
  </cols>
  <sheetData>
    <row r="1" spans="1:6" ht="21" x14ac:dyDescent="0.45">
      <c r="A1" s="12" t="s">
        <v>68</v>
      </c>
      <c r="B1" s="12"/>
      <c r="C1" s="12"/>
      <c r="D1" s="12"/>
      <c r="E1" s="12"/>
      <c r="F1" s="12"/>
    </row>
    <row r="2" spans="1:6" x14ac:dyDescent="0.45">
      <c r="F2" s="8" t="s">
        <v>60</v>
      </c>
    </row>
    <row r="3" spans="1:6" x14ac:dyDescent="0.45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5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45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45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45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45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45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선진 김</cp:lastModifiedBy>
  <dcterms:created xsi:type="dcterms:W3CDTF">2024-04-04T05:45:49Z</dcterms:created>
  <dcterms:modified xsi:type="dcterms:W3CDTF">2026-08-31T13:52:17Z</dcterms:modified>
</cp:coreProperties>
</file>