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12C3DAE-CE52-4D9B-8F9A-EDBA7B983DE5}" xr6:coauthVersionLast="36" xr6:coauthVersionMax="47" xr10:uidLastSave="{00000000-0000-0000-0000-000000000000}"/>
  <bookViews>
    <workbookView xWindow="10224" yWindow="1176" windowWidth="19980" windowHeight="1821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9" l="1"/>
  <c r="J16" i="9"/>
  <c r="J17" i="9"/>
  <c r="J18" i="9"/>
  <c r="J19" i="9"/>
  <c r="J20" i="9"/>
  <c r="J21" i="9"/>
  <c r="J22" i="9"/>
  <c r="J23" i="9"/>
  <c r="J24" i="9"/>
  <c r="J15" i="9"/>
  <c r="D24" i="9"/>
  <c r="J4" i="9"/>
  <c r="J5" i="9"/>
  <c r="J6" i="9"/>
  <c r="J7" i="9"/>
  <c r="J8" i="9"/>
  <c r="J9" i="9"/>
  <c r="J10" i="9"/>
  <c r="J11" i="9"/>
  <c r="J3" i="9"/>
  <c r="D4" i="9"/>
  <c r="D5" i="9"/>
  <c r="D6" i="9"/>
  <c r="D7" i="9"/>
  <c r="D8" i="9"/>
  <c r="D9" i="9"/>
  <c r="D10" i="9"/>
  <c r="D11" i="9"/>
  <c r="D3" i="9"/>
  <c r="H5" i="7"/>
  <c r="H6" i="7"/>
  <c r="H7" i="7"/>
  <c r="H8" i="7"/>
  <c r="H9" i="7"/>
  <c r="H10" i="7"/>
  <c r="H4" i="7"/>
  <c r="F10" i="10" l="1"/>
  <c r="F9" i="10"/>
  <c r="F8" i="10"/>
  <c r="F7" i="10"/>
  <c r="F6" i="10"/>
  <c r="F5" i="10"/>
  <c r="F4" i="10"/>
  <c r="E4" i="5" l="1"/>
  <c r="E5" i="5"/>
  <c r="E6" i="5"/>
  <c r="E7" i="5"/>
  <c r="E8" i="5"/>
  <c r="E9" i="5"/>
  <c r="E10" i="5"/>
  <c r="E11" i="5"/>
  <c r="E12" i="5"/>
  <c r="E13" i="5"/>
  <c r="E14" i="5"/>
  <c r="E15" i="5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<sst xmlns="http://schemas.openxmlformats.org/spreadsheetml/2006/main" count="359" uniqueCount="264">
  <si>
    <t>아르바이트 임금지급현황</t>
  </si>
  <si>
    <t>성명</t>
  </si>
  <si>
    <t>성별</t>
  </si>
  <si>
    <t>업무</t>
  </si>
  <si>
    <t>남</t>
  </si>
  <si>
    <t>여</t>
  </si>
  <si>
    <t>[표1]</t>
  </si>
  <si>
    <t>가맹점 관리현황</t>
  </si>
  <si>
    <t>[표2]</t>
  </si>
  <si>
    <t xml:space="preserve">제품별 판매 현황 </t>
  </si>
  <si>
    <t>가맹점코드</t>
  </si>
  <si>
    <t>대표</t>
  </si>
  <si>
    <t>지역</t>
  </si>
  <si>
    <t>가입일</t>
  </si>
  <si>
    <t>제품코드</t>
  </si>
  <si>
    <t>단가</t>
  </si>
  <si>
    <t>판매량</t>
  </si>
  <si>
    <t>판매액</t>
  </si>
  <si>
    <t>결과</t>
  </si>
  <si>
    <t>160118-B</t>
  </si>
  <si>
    <t>이재석</t>
  </si>
  <si>
    <t>수원</t>
  </si>
  <si>
    <t>COM-01</t>
  </si>
  <si>
    <t>111021-H</t>
  </si>
  <si>
    <t>한초현</t>
  </si>
  <si>
    <t>안산</t>
  </si>
  <si>
    <t>IBS-01</t>
  </si>
  <si>
    <t>150828-A</t>
  </si>
  <si>
    <t>서신아</t>
  </si>
  <si>
    <t>여주</t>
  </si>
  <si>
    <t>FAN-01</t>
  </si>
  <si>
    <t>151019-C</t>
  </si>
  <si>
    <t>홍정준</t>
  </si>
  <si>
    <t>하남</t>
  </si>
  <si>
    <t>COM-02</t>
  </si>
  <si>
    <t>121120-N</t>
  </si>
  <si>
    <t>강상영</t>
  </si>
  <si>
    <t>평택</t>
  </si>
  <si>
    <t>FAN-02</t>
  </si>
  <si>
    <t>200621-K</t>
  </si>
  <si>
    <t>조승윤</t>
  </si>
  <si>
    <t>오산</t>
  </si>
  <si>
    <t>IBS-02</t>
  </si>
  <si>
    <t>150714-D</t>
  </si>
  <si>
    <t>강세명</t>
  </si>
  <si>
    <t>용인</t>
  </si>
  <si>
    <t>FAN-03</t>
  </si>
  <si>
    <t>181207-E</t>
  </si>
  <si>
    <t>김은한</t>
  </si>
  <si>
    <t>성남</t>
  </si>
  <si>
    <t>COM-03</t>
  </si>
  <si>
    <t>150420-V</t>
  </si>
  <si>
    <t>신송빈</t>
  </si>
  <si>
    <t>시흥</t>
  </si>
  <si>
    <t>IBS-03</t>
  </si>
  <si>
    <t>[표3]</t>
  </si>
  <si>
    <t>사원별 판매실적</t>
  </si>
  <si>
    <t>[표4]</t>
  </si>
  <si>
    <t xml:space="preserve">100m 달리기 </t>
  </si>
  <si>
    <t>사원명</t>
  </si>
  <si>
    <t>부서명</t>
  </si>
  <si>
    <t>직위</t>
  </si>
  <si>
    <t>참가번호</t>
  </si>
  <si>
    <t>소속</t>
  </si>
  <si>
    <t>기록</t>
  </si>
  <si>
    <t>순위</t>
  </si>
  <si>
    <t>홍찬영</t>
  </si>
  <si>
    <t>영업1팀</t>
  </si>
  <si>
    <t>과장</t>
  </si>
  <si>
    <t>대전</t>
  </si>
  <si>
    <t>전지석</t>
  </si>
  <si>
    <t>대리</t>
  </si>
  <si>
    <t>경기도</t>
  </si>
  <si>
    <t>백윤일</t>
  </si>
  <si>
    <t>충청남도</t>
  </si>
  <si>
    <t>양윤성</t>
  </si>
  <si>
    <t>사원</t>
  </si>
  <si>
    <t>강원도</t>
  </si>
  <si>
    <t>손지예</t>
  </si>
  <si>
    <t>부산</t>
  </si>
  <si>
    <t>홍성현</t>
  </si>
  <si>
    <t>영업2팀</t>
  </si>
  <si>
    <t>대구</t>
  </si>
  <si>
    <t>한영재</t>
  </si>
  <si>
    <t>서울</t>
  </si>
  <si>
    <t>김선호</t>
  </si>
  <si>
    <t>&lt;조건&gt;</t>
  </si>
  <si>
    <t>경상북도</t>
  </si>
  <si>
    <t>최이은</t>
  </si>
  <si>
    <t>전라남도</t>
  </si>
  <si>
    <t>대리 판매량 평균</t>
  </si>
  <si>
    <t>광주</t>
  </si>
  <si>
    <t>[표5]</t>
  </si>
  <si>
    <t>종류</t>
  </si>
  <si>
    <t>상품명</t>
  </si>
  <si>
    <t>생산지역</t>
  </si>
  <si>
    <t>판매단위</t>
  </si>
  <si>
    <t>판매가</t>
  </si>
  <si>
    <t>판매총액</t>
  </si>
  <si>
    <t>고소한잣</t>
  </si>
  <si>
    <t>가평</t>
  </si>
  <si>
    <t>1kg</t>
  </si>
  <si>
    <t>건강한쑥</t>
  </si>
  <si>
    <t>강화</t>
  </si>
  <si>
    <t>햇구기자</t>
  </si>
  <si>
    <t>청양</t>
  </si>
  <si>
    <t>2kg</t>
  </si>
  <si>
    <t>달달한밤</t>
  </si>
  <si>
    <t>공주</t>
  </si>
  <si>
    <t>새콤달콤사과</t>
  </si>
  <si>
    <t>충주</t>
  </si>
  <si>
    <t>3kg</t>
  </si>
  <si>
    <t>전통고추장</t>
  </si>
  <si>
    <t>순창</t>
  </si>
  <si>
    <t>까도까도양파</t>
  </si>
  <si>
    <t>창녕</t>
  </si>
  <si>
    <t>임금님표쌀</t>
  </si>
  <si>
    <t>이천</t>
  </si>
  <si>
    <t>5kg</t>
  </si>
  <si>
    <t>대학찰옥수수</t>
  </si>
  <si>
    <t>괴산</t>
  </si>
  <si>
    <t>싱싱표고버섯</t>
  </si>
  <si>
    <t>장흥</t>
  </si>
  <si>
    <t>잘말린곶감</t>
  </si>
  <si>
    <t>상주</t>
  </si>
  <si>
    <t>특산물 장터 판매 현황</t>
    <phoneticPr fontId="1" type="noConversion"/>
  </si>
  <si>
    <t>동명주식회사 업무평가표</t>
    <phoneticPr fontId="1" type="noConversion"/>
  </si>
  <si>
    <t>평가점수</t>
  </si>
  <si>
    <t>평균</t>
  </si>
  <si>
    <t>업무달성</t>
  </si>
  <si>
    <t>업무지식</t>
  </si>
  <si>
    <t>업무실천</t>
  </si>
  <si>
    <t>협동심</t>
  </si>
  <si>
    <t>근면성</t>
  </si>
  <si>
    <t>허가은</t>
  </si>
  <si>
    <t>경영지원부</t>
  </si>
  <si>
    <t>박재민</t>
  </si>
  <si>
    <t>개발본부</t>
  </si>
  <si>
    <t>안종수</t>
  </si>
  <si>
    <t>영업부</t>
  </si>
  <si>
    <t>오은교</t>
  </si>
  <si>
    <t>마케팅부</t>
  </si>
  <si>
    <t>이승연</t>
  </si>
  <si>
    <t>김조은</t>
  </si>
  <si>
    <t>자원관리부</t>
  </si>
  <si>
    <t>남윤아</t>
  </si>
  <si>
    <t>정윤진</t>
  </si>
  <si>
    <t>홍정수</t>
  </si>
  <si>
    <t>우은석</t>
  </si>
  <si>
    <t>조효진</t>
  </si>
  <si>
    <t>최경민</t>
  </si>
  <si>
    <t>차희철</t>
  </si>
  <si>
    <t>이은섭</t>
  </si>
  <si>
    <t>김은소</t>
  </si>
  <si>
    <t>청주지역 출고 현황</t>
    <phoneticPr fontId="1" type="noConversion"/>
  </si>
  <si>
    <t>출고일자</t>
  </si>
  <si>
    <t>거래처코드</t>
  </si>
  <si>
    <t>출고수량</t>
  </si>
  <si>
    <t>출고총액</t>
  </si>
  <si>
    <t>상당구</t>
  </si>
  <si>
    <t>CH-9423</t>
  </si>
  <si>
    <t>서원구</t>
  </si>
  <si>
    <t>NS-2159</t>
  </si>
  <si>
    <t>청원구</t>
  </si>
  <si>
    <t>KC-3566</t>
  </si>
  <si>
    <t>흥덕구</t>
  </si>
  <si>
    <t>NS-5938</t>
  </si>
  <si>
    <t>KC-2766</t>
  </si>
  <si>
    <t>CH-6917</t>
  </si>
  <si>
    <t>PF-3045</t>
  </si>
  <si>
    <t>NS-9873</t>
  </si>
  <si>
    <t>PF-6781</t>
  </si>
  <si>
    <t>CH-2350</t>
  </si>
  <si>
    <t>KC-9867</t>
  </si>
  <si>
    <t>NS-5112</t>
  </si>
  <si>
    <t>10월 지사별 매출현황</t>
  </si>
  <si>
    <t>(USD)</t>
  </si>
  <si>
    <t>11월 지사별 매출현황</t>
  </si>
  <si>
    <t>직영점</t>
  </si>
  <si>
    <t>가맹점</t>
  </si>
  <si>
    <t>대리점</t>
  </si>
  <si>
    <t>미국뉴욕</t>
  </si>
  <si>
    <t>일본도쿄</t>
  </si>
  <si>
    <t>중국베이징</t>
  </si>
  <si>
    <t>미국LA</t>
  </si>
  <si>
    <t>일본오사카</t>
  </si>
  <si>
    <t>중국상하이</t>
  </si>
  <si>
    <t>12월 지사별 매출현황</t>
  </si>
  <si>
    <t>4분기 지사별 매출현황</t>
    <phoneticPr fontId="1" type="noConversion"/>
  </si>
  <si>
    <t>전반기 라면 판매현황</t>
    <phoneticPr fontId="1" type="noConversion"/>
  </si>
  <si>
    <t>1월</t>
  </si>
  <si>
    <t>2월</t>
  </si>
  <si>
    <t>3월</t>
  </si>
  <si>
    <t>4월</t>
  </si>
  <si>
    <t>5월</t>
  </si>
  <si>
    <t>6월</t>
  </si>
  <si>
    <t>합계</t>
  </si>
  <si>
    <t>신라면</t>
  </si>
  <si>
    <t>진짬뽕</t>
  </si>
  <si>
    <t>비빔면</t>
  </si>
  <si>
    <t>짜파게티</t>
  </si>
  <si>
    <t>수타면</t>
  </si>
  <si>
    <t>김치라면</t>
  </si>
  <si>
    <t>삼양라면</t>
  </si>
  <si>
    <t>(단위 : 만원)</t>
    <phoneticPr fontId="1" type="noConversion"/>
  </si>
  <si>
    <t>영업1팀 사원평가 결과</t>
    <phoneticPr fontId="1" type="noConversion"/>
  </si>
  <si>
    <t>근태</t>
  </si>
  <si>
    <t>실적</t>
  </si>
  <si>
    <t>배조안</t>
  </si>
  <si>
    <t>신해정</t>
  </si>
  <si>
    <t>한찬혁</t>
  </si>
  <si>
    <t>서래훈</t>
  </si>
  <si>
    <t>노혜선</t>
  </si>
  <si>
    <t>오시원</t>
  </si>
  <si>
    <t>최윤오</t>
  </si>
  <si>
    <t>상공마라톤 결과</t>
    <phoneticPr fontId="1" type="noConversion"/>
  </si>
  <si>
    <t>배번</t>
    <phoneticPr fontId="1" type="noConversion"/>
  </si>
  <si>
    <t>이름</t>
    <phoneticPr fontId="1" type="noConversion"/>
  </si>
  <si>
    <t>기록</t>
    <phoneticPr fontId="1" type="noConversion"/>
  </si>
  <si>
    <t>김영조</t>
    <phoneticPr fontId="1" type="noConversion"/>
  </si>
  <si>
    <t>강봉주</t>
    <phoneticPr fontId="1" type="noConversion"/>
  </si>
  <si>
    <t>이대영</t>
    <phoneticPr fontId="1" type="noConversion"/>
  </si>
  <si>
    <t>손기준</t>
    <phoneticPr fontId="1" type="noConversion"/>
  </si>
  <si>
    <t>한남진</t>
    <phoneticPr fontId="1" type="noConversion"/>
  </si>
  <si>
    <t>김준용</t>
    <phoneticPr fontId="1" type="noConversion"/>
  </si>
  <si>
    <t>1위 기록</t>
    <phoneticPr fontId="1" type="noConversion"/>
  </si>
  <si>
    <t>고회식</t>
    <phoneticPr fontId="1" type="noConversion"/>
  </si>
  <si>
    <t>성명</t>
    <phoneticPr fontId="1" type="noConversion"/>
  </si>
  <si>
    <t>성별</t>
    <phoneticPr fontId="1" type="noConversion"/>
  </si>
  <si>
    <t>메일주소</t>
    <phoneticPr fontId="1" type="noConversion"/>
  </si>
  <si>
    <t>업무</t>
    <phoneticPr fontId="1" type="noConversion"/>
  </si>
  <si>
    <t>임금총액</t>
    <phoneticPr fontId="1" type="noConversion"/>
  </si>
  <si>
    <t>계좌번호</t>
    <phoneticPr fontId="1" type="noConversion"/>
  </si>
  <si>
    <t>박성훈</t>
    <phoneticPr fontId="1" type="noConversion"/>
  </si>
  <si>
    <t>김기훈</t>
    <phoneticPr fontId="1" type="noConversion"/>
  </si>
  <si>
    <t>유찬성</t>
    <phoneticPr fontId="1" type="noConversion"/>
  </si>
  <si>
    <t>어수한</t>
    <phoneticPr fontId="1" type="noConversion"/>
  </si>
  <si>
    <t>황윤희</t>
    <phoneticPr fontId="1" type="noConversion"/>
  </si>
  <si>
    <t>남</t>
    <phoneticPr fontId="1" type="noConversion"/>
  </si>
  <si>
    <t>여</t>
    <phoneticPr fontId="1" type="noConversion"/>
  </si>
  <si>
    <t>sh1004(다음)</t>
    <phoneticPr fontId="1" type="noConversion"/>
  </si>
  <si>
    <t>hiji83(네이트)</t>
    <phoneticPr fontId="1" type="noConversion"/>
  </si>
  <si>
    <t>ok8282(네이버)</t>
    <phoneticPr fontId="1" type="noConversion"/>
  </si>
  <si>
    <t>han11(네이트)</t>
    <phoneticPr fontId="1" type="noConversion"/>
  </si>
  <si>
    <t>hyh79(다음)</t>
    <phoneticPr fontId="1" type="noConversion"/>
  </si>
  <si>
    <t>자재운반</t>
    <phoneticPr fontId="1" type="noConversion"/>
  </si>
  <si>
    <t>사무보조</t>
    <phoneticPr fontId="1" type="noConversion"/>
  </si>
  <si>
    <t>국민504-3-6812</t>
    <phoneticPr fontId="1" type="noConversion"/>
  </si>
  <si>
    <t>신한324-5-3544</t>
    <phoneticPr fontId="1" type="noConversion"/>
  </si>
  <si>
    <t>우리122-59-908</t>
    <phoneticPr fontId="1" type="noConversion"/>
  </si>
  <si>
    <t>국민550-1-2057</t>
    <phoneticPr fontId="1" type="noConversion"/>
  </si>
  <si>
    <t>신한254-3-9845</t>
    <phoneticPr fontId="1" type="noConversion"/>
  </si>
  <si>
    <t>촬영보조</t>
    <phoneticPr fontId="1" type="noConversion"/>
  </si>
  <si>
    <t>행 레이블</t>
  </si>
  <si>
    <t>총합계</t>
  </si>
  <si>
    <t>열 레이블</t>
  </si>
  <si>
    <t>합계 : 출고수량</t>
  </si>
  <si>
    <t>전체 합계 : 출고수량</t>
  </si>
  <si>
    <t>전체 합계 : 출고총액</t>
  </si>
  <si>
    <t>합계 : 출고총액</t>
  </si>
  <si>
    <t>미국*</t>
    <phoneticPr fontId="1" type="noConversion"/>
  </si>
  <si>
    <t>중국*</t>
    <phoneticPr fontId="1" type="noConversion"/>
  </si>
  <si>
    <t>직위</t>
    <phoneticPr fontId="1" type="noConversion"/>
  </si>
  <si>
    <t>대리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</si>
</sst>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0&quot;개&quot;"/>
    <numFmt numFmtId="180" formatCode="&quot;₩&quot;#,##0_);[Red]\(&quot;₩&quot;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2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 indent="1"/>
    </xf>
    <xf numFmtId="41" fontId="0" fillId="0" borderId="8" xfId="1" applyFont="1" applyBorder="1">
      <alignment vertical="center"/>
    </xf>
    <xf numFmtId="177" fontId="0" fillId="0" borderId="8" xfId="0" applyNumberFormat="1" applyBorder="1">
      <alignment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0" applyNumberFormat="1" applyBorder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</a:t>
            </a:r>
            <a:r>
              <a:rPr lang="en-US" altLang="ko-KR"/>
              <a:t>1</a:t>
            </a:r>
            <a:r>
              <a:rPr lang="ko-KR" altLang="en-US"/>
              <a:t>팀 남사원 평가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업무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(차트작업!$C$4,차트작업!$C$6:$C$7,차트작업!$C$10)</c:f>
              <c:numCache>
                <c:formatCode>General</c:formatCode>
                <c:ptCount val="4"/>
                <c:pt idx="0">
                  <c:v>69</c:v>
                </c:pt>
                <c:pt idx="1">
                  <c:v>99</c:v>
                </c:pt>
                <c:pt idx="2">
                  <c:v>67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633-A599-6CF49BCE631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근태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(차트작업!$D$4,차트작업!$D$6:$D$7,차트작업!$D$10)</c:f>
              <c:numCache>
                <c:formatCode>General</c:formatCode>
                <c:ptCount val="4"/>
                <c:pt idx="0">
                  <c:v>77</c:v>
                </c:pt>
                <c:pt idx="1">
                  <c:v>98</c:v>
                </c:pt>
                <c:pt idx="2">
                  <c:v>81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633-A599-6CF49BCE631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(차트작업!$E$4,차트작업!$E$6:$E$7,차트작업!$E$10)</c:f>
              <c:numCache>
                <c:formatCode>General</c:formatCode>
                <c:ptCount val="4"/>
                <c:pt idx="0">
                  <c:v>86</c:v>
                </c:pt>
                <c:pt idx="1">
                  <c:v>83</c:v>
                </c:pt>
                <c:pt idx="2">
                  <c:v>67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633-A599-6CF49BCE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5979136"/>
        <c:axId val="1365979968"/>
      </c:barChart>
      <c:catAx>
        <c:axId val="1365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968"/>
        <c:crosses val="autoZero"/>
        <c:auto val="1"/>
        <c:lblAlgn val="ctr"/>
        <c:lblOffset val="100"/>
        <c:noMultiLvlLbl val="0"/>
      </c:catAx>
      <c:valAx>
        <c:axId val="13659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rgbClr val="FFC000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7E87C696-5090-40AE-92A3-CCF8B7CF20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CD7DAD44-4B20-45B9-98C7-247AF94CEA3F}"/>
            </a:ext>
          </a:extLst>
        </xdr:cNvPr>
        <xdr:cNvSpPr/>
      </xdr:nvSpPr>
      <xdr:spPr>
        <a:xfrm>
          <a:off x="2522220" y="2476500"/>
          <a:ext cx="123444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781541-A2CA-4124-8961-19CFD8C7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693.671199537035" createdVersion="6" refreshedVersion="6" minRefreshableVersion="3" recordCount="12" xr:uid="{FAD45D2A-D26A-466B-9EBF-B626424E8C0B}">
  <cacheSource type="worksheet">
    <worksheetSource ref="A3:E15" sheet="분석작업-1"/>
  </cacheSource>
  <cacheFields count="5">
    <cacheField name="지역" numFmtId="0">
      <sharedItems count="4">
        <s v="상당구"/>
        <s v="서원구"/>
        <s v="청원구"/>
        <s v="흥덕구"/>
      </sharedItems>
    </cacheField>
    <cacheField name="출고일자" numFmtId="14">
      <sharedItems containsSemiMixedTypes="0" containsNonDate="0" containsDate="1" containsString="0" minDate="2023-03-02T00:00:00" maxDate="2023-05-11T00:00:00" count="12">
        <d v="2023-03-02T00:00:00"/>
        <d v="2023-03-03T00:00:00"/>
        <d v="2023-03-05T00:00:00"/>
        <d v="2023-03-09T00:00:00"/>
        <d v="2023-04-01T00:00:00"/>
        <d v="2023-04-03T00:00:00"/>
        <d v="2023-04-05T00:00:00"/>
        <d v="2023-04-07T00:00:00"/>
        <d v="2023-05-03T00:00:00"/>
        <d v="2023-05-06T00:00:00"/>
        <d v="2023-05-07T00:00:00"/>
        <d v="2023-05-10T00:00:00"/>
      </sharedItems>
      <fieldGroup base="1">
        <rangePr groupBy="months" startDate="2023-03-02T00:00:00" endDate="2023-05-11T00:00:00"/>
        <groupItems count="14">
          <s v="&lt;2023-03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5-11"/>
        </groupItems>
      </fieldGroup>
    </cacheField>
    <cacheField name="거래처코드" numFmtId="0">
      <sharedItems/>
    </cacheField>
    <cacheField name="출고수량" numFmtId="0">
      <sharedItems containsSemiMixedTypes="0" containsString="0" containsNumber="1" containsInteger="1" minValue="120" maxValue="320"/>
    </cacheField>
    <cacheField name="출고총액" numFmtId="41">
      <sharedItems containsSemiMixedTypes="0" containsString="0" containsNumber="1" containsInteger="1" minValue="4200000" maxValue="11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CH-9423"/>
    <n v="250"/>
    <n v="8750000"/>
  </r>
  <r>
    <x v="1"/>
    <x v="1"/>
    <s v="NS-2159"/>
    <n v="230"/>
    <n v="8050000"/>
  </r>
  <r>
    <x v="2"/>
    <x v="2"/>
    <s v="KC-3566"/>
    <n v="280"/>
    <n v="9800000"/>
  </r>
  <r>
    <x v="3"/>
    <x v="3"/>
    <s v="NS-5938"/>
    <n v="320"/>
    <n v="11200000"/>
  </r>
  <r>
    <x v="1"/>
    <x v="4"/>
    <s v="KC-2766"/>
    <n v="160"/>
    <n v="5600000"/>
  </r>
  <r>
    <x v="0"/>
    <x v="5"/>
    <s v="CH-6917"/>
    <n v="290"/>
    <n v="10150000"/>
  </r>
  <r>
    <x v="2"/>
    <x v="6"/>
    <s v="PF-3045"/>
    <n v="270"/>
    <n v="9450000"/>
  </r>
  <r>
    <x v="3"/>
    <x v="7"/>
    <s v="NS-9873"/>
    <n v="260"/>
    <n v="9100000"/>
  </r>
  <r>
    <x v="1"/>
    <x v="8"/>
    <s v="PF-6781"/>
    <n v="190"/>
    <n v="6650000"/>
  </r>
  <r>
    <x v="3"/>
    <x v="9"/>
    <s v="CH-2350"/>
    <n v="250"/>
    <n v="8750000"/>
  </r>
  <r>
    <x v="0"/>
    <x v="10"/>
    <s v="KC-9867"/>
    <n v="120"/>
    <n v="4200000"/>
  </r>
  <r>
    <x v="2"/>
    <x v="11"/>
    <s v="NS-5112"/>
    <n v="280"/>
    <n v="98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35E30-36F1-4E54-A02D-7F1653DBCC7E}" name="피벗 테이블3" cacheId="12" dataOnRows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20:D32" firstHeaderRow="1" firstDataRow="2" firstDataCol="1"/>
  <pivotFields count="5">
    <pivotField axis="axisCol" showAll="0">
      <items count="5">
        <item x="0"/>
        <item x="1"/>
        <item h="1" x="2"/>
        <item h="1" x="3"/>
        <item t="default"/>
      </items>
    </pivotField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numFmtId="41" showAll="0"/>
  </pivotFields>
  <rowFields count="2">
    <field x="1"/>
    <field x="-2"/>
  </rowFields>
  <rowItems count="11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 t="grand">
      <x/>
    </i>
    <i t="grand" i="1">
      <x/>
    </i>
  </rowItems>
  <colFields count="1">
    <field x="0"/>
  </colFields>
  <colItems count="3">
    <i>
      <x/>
    </i>
    <i>
      <x v="1"/>
    </i>
    <i t="grand">
      <x/>
    </i>
  </colItems>
  <dataFields count="2">
    <dataField name="합계 : 출고수량" fld="3" baseField="0" baseItem="0"/>
    <dataField name="합계 : 출고총액" fld="4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D7" sqref="D7"/>
    </sheetView>
  </sheetViews>
  <sheetFormatPr defaultRowHeight="17.399999999999999" x14ac:dyDescent="0.4"/>
  <cols>
    <col min="3" max="3" width="14.59765625" customWidth="1"/>
    <col min="5" max="5" width="10.59765625" bestFit="1" customWidth="1"/>
    <col min="6" max="6" width="15.09765625" customWidth="1"/>
  </cols>
  <sheetData>
    <row r="1" spans="1:6" x14ac:dyDescent="0.4">
      <c r="A1" s="13" t="s">
        <v>0</v>
      </c>
    </row>
    <row r="3" spans="1:6" x14ac:dyDescent="0.4">
      <c r="A3" s="1" t="s">
        <v>227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232</v>
      </c>
    </row>
    <row r="4" spans="1:6" x14ac:dyDescent="0.4">
      <c r="A4" s="1" t="s">
        <v>233</v>
      </c>
      <c r="B4" s="1" t="s">
        <v>238</v>
      </c>
      <c r="C4" s="1" t="s">
        <v>240</v>
      </c>
      <c r="D4" s="1" t="s">
        <v>252</v>
      </c>
      <c r="E4" s="2">
        <v>780000</v>
      </c>
      <c r="F4" s="1" t="s">
        <v>247</v>
      </c>
    </row>
    <row r="5" spans="1:6" x14ac:dyDescent="0.4">
      <c r="A5" s="1" t="s">
        <v>234</v>
      </c>
      <c r="B5" s="1" t="s">
        <v>238</v>
      </c>
      <c r="C5" s="1" t="s">
        <v>241</v>
      </c>
      <c r="D5" s="1" t="s">
        <v>245</v>
      </c>
      <c r="E5" s="2">
        <v>960000</v>
      </c>
      <c r="F5" s="1" t="s">
        <v>248</v>
      </c>
    </row>
    <row r="6" spans="1:6" x14ac:dyDescent="0.4">
      <c r="A6" s="1" t="s">
        <v>235</v>
      </c>
      <c r="B6" s="1" t="s">
        <v>238</v>
      </c>
      <c r="C6" s="1" t="s">
        <v>242</v>
      </c>
      <c r="D6" s="1" t="s">
        <v>252</v>
      </c>
      <c r="E6" s="2">
        <v>1200000</v>
      </c>
      <c r="F6" s="1" t="s">
        <v>249</v>
      </c>
    </row>
    <row r="7" spans="1:6" x14ac:dyDescent="0.4">
      <c r="A7" s="1" t="s">
        <v>236</v>
      </c>
      <c r="B7" s="1" t="s">
        <v>239</v>
      </c>
      <c r="C7" s="1" t="s">
        <v>243</v>
      </c>
      <c r="D7" s="1" t="s">
        <v>246</v>
      </c>
      <c r="E7" s="2">
        <v>1320000</v>
      </c>
      <c r="F7" s="1" t="s">
        <v>250</v>
      </c>
    </row>
    <row r="8" spans="1:6" x14ac:dyDescent="0.4">
      <c r="A8" s="1" t="s">
        <v>237</v>
      </c>
      <c r="B8" s="1" t="s">
        <v>239</v>
      </c>
      <c r="C8" s="1" t="s">
        <v>244</v>
      </c>
      <c r="D8" s="1" t="s">
        <v>245</v>
      </c>
      <c r="E8" s="2">
        <v>1020000</v>
      </c>
      <c r="F8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sqref="A1:XFD1"/>
    </sheetView>
  </sheetViews>
  <sheetFormatPr defaultRowHeight="17.399999999999999" x14ac:dyDescent="0.4"/>
  <cols>
    <col min="1" max="1" width="13" bestFit="1" customWidth="1"/>
    <col min="6" max="6" width="10.69921875" bestFit="1" customWidth="1"/>
  </cols>
  <sheetData>
    <row r="1" spans="1:6" ht="28.05" customHeight="1" thickBot="1" x14ac:dyDescent="0.45">
      <c r="A1" s="27" t="s">
        <v>125</v>
      </c>
      <c r="B1" s="27"/>
      <c r="C1" s="27"/>
      <c r="D1" s="27"/>
      <c r="E1" s="27"/>
      <c r="F1" s="27"/>
    </row>
    <row r="2" spans="1:6" ht="18" thickTop="1" x14ac:dyDescent="0.4"/>
    <row r="3" spans="1:6" x14ac:dyDescent="0.4">
      <c r="A3" s="28" t="s">
        <v>94</v>
      </c>
      <c r="B3" s="28" t="s">
        <v>95</v>
      </c>
      <c r="C3" s="28" t="s">
        <v>96</v>
      </c>
      <c r="D3" s="28" t="s">
        <v>97</v>
      </c>
      <c r="E3" s="28" t="s">
        <v>16</v>
      </c>
      <c r="F3" s="28" t="s">
        <v>98</v>
      </c>
    </row>
    <row r="4" spans="1:6" x14ac:dyDescent="0.4">
      <c r="A4" s="28" t="s">
        <v>99</v>
      </c>
      <c r="B4" s="28" t="s">
        <v>100</v>
      </c>
      <c r="C4" s="29" t="s">
        <v>101</v>
      </c>
      <c r="D4" s="30">
        <v>15000</v>
      </c>
      <c r="E4" s="31">
        <v>124</v>
      </c>
      <c r="F4" s="30">
        <v>1860000</v>
      </c>
    </row>
    <row r="5" spans="1:6" x14ac:dyDescent="0.4">
      <c r="A5" s="28" t="s">
        <v>102</v>
      </c>
      <c r="B5" s="28" t="s">
        <v>103</v>
      </c>
      <c r="C5" s="29" t="s">
        <v>101</v>
      </c>
      <c r="D5" s="30">
        <v>21000</v>
      </c>
      <c r="E5" s="31">
        <v>104</v>
      </c>
      <c r="F5" s="30">
        <v>2184000</v>
      </c>
    </row>
    <row r="6" spans="1:6" x14ac:dyDescent="0.4">
      <c r="A6" s="28" t="s">
        <v>104</v>
      </c>
      <c r="B6" s="28" t="s">
        <v>105</v>
      </c>
      <c r="C6" s="29" t="s">
        <v>106</v>
      </c>
      <c r="D6" s="30">
        <v>20000</v>
      </c>
      <c r="E6" s="31">
        <v>85</v>
      </c>
      <c r="F6" s="30">
        <v>1700000</v>
      </c>
    </row>
    <row r="7" spans="1:6" x14ac:dyDescent="0.4">
      <c r="A7" s="28" t="s">
        <v>107</v>
      </c>
      <c r="B7" s="28" t="s">
        <v>108</v>
      </c>
      <c r="C7" s="29" t="s">
        <v>101</v>
      </c>
      <c r="D7" s="30">
        <v>18000</v>
      </c>
      <c r="E7" s="31">
        <v>152</v>
      </c>
      <c r="F7" s="30">
        <v>2736000</v>
      </c>
    </row>
    <row r="8" spans="1:6" x14ac:dyDescent="0.4">
      <c r="A8" s="28" t="s">
        <v>109</v>
      </c>
      <c r="B8" s="28" t="s">
        <v>110</v>
      </c>
      <c r="C8" s="29" t="s">
        <v>111</v>
      </c>
      <c r="D8" s="30">
        <v>30000</v>
      </c>
      <c r="E8" s="31">
        <v>121</v>
      </c>
      <c r="F8" s="30">
        <v>3630000</v>
      </c>
    </row>
    <row r="9" spans="1:6" x14ac:dyDescent="0.4">
      <c r="A9" s="28" t="s">
        <v>112</v>
      </c>
      <c r="B9" s="28" t="s">
        <v>113</v>
      </c>
      <c r="C9" s="29" t="s">
        <v>106</v>
      </c>
      <c r="D9" s="30">
        <v>12000</v>
      </c>
      <c r="E9" s="31">
        <v>79</v>
      </c>
      <c r="F9" s="30">
        <v>948000</v>
      </c>
    </row>
    <row r="10" spans="1:6" x14ac:dyDescent="0.4">
      <c r="A10" s="28" t="s">
        <v>114</v>
      </c>
      <c r="B10" s="28" t="s">
        <v>115</v>
      </c>
      <c r="C10" s="29" t="s">
        <v>106</v>
      </c>
      <c r="D10" s="30">
        <v>15000</v>
      </c>
      <c r="E10" s="31">
        <v>230</v>
      </c>
      <c r="F10" s="30">
        <v>3450000</v>
      </c>
    </row>
    <row r="11" spans="1:6" x14ac:dyDescent="0.4">
      <c r="A11" s="28" t="s">
        <v>116</v>
      </c>
      <c r="B11" s="28" t="s">
        <v>117</v>
      </c>
      <c r="C11" s="29" t="s">
        <v>118</v>
      </c>
      <c r="D11" s="30">
        <v>25000</v>
      </c>
      <c r="E11" s="31">
        <v>51</v>
      </c>
      <c r="F11" s="30">
        <v>1275000</v>
      </c>
    </row>
    <row r="12" spans="1:6" x14ac:dyDescent="0.4">
      <c r="A12" s="28" t="s">
        <v>119</v>
      </c>
      <c r="B12" s="28" t="s">
        <v>120</v>
      </c>
      <c r="C12" s="29" t="s">
        <v>101</v>
      </c>
      <c r="D12" s="30">
        <v>14000</v>
      </c>
      <c r="E12" s="31">
        <v>235</v>
      </c>
      <c r="F12" s="30">
        <v>3290000</v>
      </c>
    </row>
    <row r="13" spans="1:6" x14ac:dyDescent="0.4">
      <c r="A13" s="28" t="s">
        <v>121</v>
      </c>
      <c r="B13" s="28" t="s">
        <v>122</v>
      </c>
      <c r="C13" s="29" t="s">
        <v>101</v>
      </c>
      <c r="D13" s="30">
        <v>20000</v>
      </c>
      <c r="E13" s="31">
        <v>344</v>
      </c>
      <c r="F13" s="30">
        <v>6880000</v>
      </c>
    </row>
    <row r="14" spans="1:6" x14ac:dyDescent="0.4">
      <c r="A14" s="28" t="s">
        <v>123</v>
      </c>
      <c r="B14" s="28" t="s">
        <v>124</v>
      </c>
      <c r="C14" s="29" t="s">
        <v>106</v>
      </c>
      <c r="D14" s="30">
        <v>22000</v>
      </c>
      <c r="E14" s="31">
        <v>101</v>
      </c>
      <c r="F14" s="30">
        <v>2222000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9"/>
  <sheetViews>
    <sheetView workbookViewId="0">
      <selection activeCell="Q12" sqref="Q12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6" t="s">
        <v>126</v>
      </c>
      <c r="B1" s="16"/>
      <c r="C1" s="16"/>
      <c r="D1" s="16"/>
      <c r="E1" s="16"/>
      <c r="F1" s="16"/>
      <c r="G1" s="16"/>
      <c r="H1" s="16"/>
    </row>
    <row r="3" spans="1:8" x14ac:dyDescent="0.4">
      <c r="A3" s="17" t="s">
        <v>59</v>
      </c>
      <c r="B3" s="17" t="s">
        <v>60</v>
      </c>
      <c r="C3" s="19" t="s">
        <v>127</v>
      </c>
      <c r="D3" s="20"/>
      <c r="E3" s="20"/>
      <c r="F3" s="20"/>
      <c r="G3" s="21"/>
      <c r="H3" s="17" t="s">
        <v>128</v>
      </c>
    </row>
    <row r="4" spans="1:8" x14ac:dyDescent="0.4">
      <c r="A4" s="18"/>
      <c r="B4" s="18"/>
      <c r="C4" s="6" t="s">
        <v>129</v>
      </c>
      <c r="D4" s="6" t="s">
        <v>130</v>
      </c>
      <c r="E4" s="6" t="s">
        <v>131</v>
      </c>
      <c r="F4" s="6" t="s">
        <v>132</v>
      </c>
      <c r="G4" s="6" t="s">
        <v>133</v>
      </c>
      <c r="H4" s="18"/>
    </row>
    <row r="5" spans="1:8" x14ac:dyDescent="0.4">
      <c r="A5" s="6" t="s">
        <v>134</v>
      </c>
      <c r="B5" s="6" t="s">
        <v>135</v>
      </c>
      <c r="C5" s="6">
        <v>79</v>
      </c>
      <c r="D5" s="6">
        <v>81</v>
      </c>
      <c r="E5" s="6">
        <v>92</v>
      </c>
      <c r="F5" s="6">
        <v>80</v>
      </c>
      <c r="G5" s="6">
        <v>85</v>
      </c>
      <c r="H5" s="6">
        <f>AVERAGE(C5:G5)</f>
        <v>83.4</v>
      </c>
    </row>
    <row r="6" spans="1:8" x14ac:dyDescent="0.4">
      <c r="A6" s="6" t="s">
        <v>136</v>
      </c>
      <c r="B6" s="6" t="s">
        <v>137</v>
      </c>
      <c r="C6" s="6">
        <v>86</v>
      </c>
      <c r="D6" s="6">
        <v>79</v>
      </c>
      <c r="E6" s="6">
        <v>80</v>
      </c>
      <c r="F6" s="6">
        <v>85</v>
      </c>
      <c r="G6" s="6">
        <v>83</v>
      </c>
      <c r="H6" s="6">
        <f t="shared" ref="H6:H19" si="0">AVERAGE(C6:G6)</f>
        <v>82.6</v>
      </c>
    </row>
    <row r="7" spans="1:8" x14ac:dyDescent="0.4">
      <c r="A7" s="6" t="s">
        <v>138</v>
      </c>
      <c r="B7" s="6" t="s">
        <v>139</v>
      </c>
      <c r="C7" s="6">
        <v>94</v>
      </c>
      <c r="D7" s="6">
        <v>94</v>
      </c>
      <c r="E7" s="6">
        <v>95</v>
      </c>
      <c r="F7" s="6">
        <v>90</v>
      </c>
      <c r="G7" s="6">
        <v>95</v>
      </c>
      <c r="H7" s="6">
        <f t="shared" si="0"/>
        <v>93.6</v>
      </c>
    </row>
    <row r="8" spans="1:8" x14ac:dyDescent="0.4">
      <c r="A8" s="6" t="s">
        <v>140</v>
      </c>
      <c r="B8" s="6" t="s">
        <v>141</v>
      </c>
      <c r="C8" s="6">
        <v>86</v>
      </c>
      <c r="D8" s="6">
        <v>87</v>
      </c>
      <c r="E8" s="6">
        <v>82</v>
      </c>
      <c r="F8" s="6">
        <v>86</v>
      </c>
      <c r="G8" s="6">
        <v>90</v>
      </c>
      <c r="H8" s="6">
        <f t="shared" si="0"/>
        <v>86.2</v>
      </c>
    </row>
    <row r="9" spans="1:8" x14ac:dyDescent="0.4">
      <c r="A9" s="6" t="s">
        <v>142</v>
      </c>
      <c r="B9" s="6" t="s">
        <v>135</v>
      </c>
      <c r="C9" s="6">
        <v>62</v>
      </c>
      <c r="D9" s="6">
        <v>63</v>
      </c>
      <c r="E9" s="6">
        <v>81</v>
      </c>
      <c r="F9" s="6">
        <v>80</v>
      </c>
      <c r="G9" s="6">
        <v>65</v>
      </c>
      <c r="H9" s="6">
        <f t="shared" si="0"/>
        <v>70.2</v>
      </c>
    </row>
    <row r="10" spans="1:8" x14ac:dyDescent="0.4">
      <c r="A10" s="6" t="s">
        <v>143</v>
      </c>
      <c r="B10" s="6" t="s">
        <v>144</v>
      </c>
      <c r="C10" s="6">
        <v>92</v>
      </c>
      <c r="D10" s="6">
        <v>87</v>
      </c>
      <c r="E10" s="6">
        <v>91</v>
      </c>
      <c r="F10" s="6">
        <v>95</v>
      </c>
      <c r="G10" s="6">
        <v>89</v>
      </c>
      <c r="H10" s="6">
        <f t="shared" si="0"/>
        <v>90.8</v>
      </c>
    </row>
    <row r="11" spans="1:8" x14ac:dyDescent="0.4">
      <c r="A11" s="6" t="s">
        <v>145</v>
      </c>
      <c r="B11" s="6" t="s">
        <v>137</v>
      </c>
      <c r="C11" s="6">
        <v>73</v>
      </c>
      <c r="D11" s="6">
        <v>70</v>
      </c>
      <c r="E11" s="6">
        <v>82</v>
      </c>
      <c r="F11" s="6">
        <v>81</v>
      </c>
      <c r="G11" s="6">
        <v>78</v>
      </c>
      <c r="H11" s="6">
        <f t="shared" si="0"/>
        <v>76.8</v>
      </c>
    </row>
    <row r="12" spans="1:8" x14ac:dyDescent="0.4">
      <c r="A12" s="6" t="s">
        <v>146</v>
      </c>
      <c r="B12" s="6" t="s">
        <v>139</v>
      </c>
      <c r="C12" s="6">
        <v>81</v>
      </c>
      <c r="D12" s="6">
        <v>80</v>
      </c>
      <c r="E12" s="6">
        <v>76</v>
      </c>
      <c r="F12" s="6">
        <v>83</v>
      </c>
      <c r="G12" s="6">
        <v>82</v>
      </c>
      <c r="H12" s="6">
        <f t="shared" si="0"/>
        <v>80.400000000000006</v>
      </c>
    </row>
    <row r="13" spans="1:8" x14ac:dyDescent="0.4">
      <c r="A13" s="6" t="s">
        <v>147</v>
      </c>
      <c r="B13" s="6" t="s">
        <v>141</v>
      </c>
      <c r="C13" s="6">
        <v>93</v>
      </c>
      <c r="D13" s="6">
        <v>92</v>
      </c>
      <c r="E13" s="6">
        <v>97</v>
      </c>
      <c r="F13" s="6">
        <v>91</v>
      </c>
      <c r="G13" s="6">
        <v>96</v>
      </c>
      <c r="H13" s="6">
        <f t="shared" si="0"/>
        <v>93.8</v>
      </c>
    </row>
    <row r="14" spans="1:8" x14ac:dyDescent="0.4">
      <c r="A14" s="6" t="s">
        <v>148</v>
      </c>
      <c r="B14" s="6" t="s">
        <v>135</v>
      </c>
      <c r="C14" s="6">
        <v>55</v>
      </c>
      <c r="D14" s="6">
        <v>60</v>
      </c>
      <c r="E14" s="6">
        <v>61</v>
      </c>
      <c r="F14" s="6">
        <v>63</v>
      </c>
      <c r="G14" s="6">
        <v>59</v>
      </c>
      <c r="H14" s="6">
        <f t="shared" si="0"/>
        <v>59.6</v>
      </c>
    </row>
    <row r="15" spans="1:8" x14ac:dyDescent="0.4">
      <c r="A15" s="6" t="s">
        <v>149</v>
      </c>
      <c r="B15" s="6" t="s">
        <v>139</v>
      </c>
      <c r="C15" s="6">
        <v>86</v>
      </c>
      <c r="D15" s="6">
        <v>89</v>
      </c>
      <c r="E15" s="6">
        <v>81</v>
      </c>
      <c r="F15" s="6">
        <v>82</v>
      </c>
      <c r="G15" s="6">
        <v>88</v>
      </c>
      <c r="H15" s="6">
        <f t="shared" si="0"/>
        <v>85.2</v>
      </c>
    </row>
    <row r="16" spans="1:8" x14ac:dyDescent="0.4">
      <c r="A16" s="6" t="s">
        <v>150</v>
      </c>
      <c r="B16" s="6" t="s">
        <v>144</v>
      </c>
      <c r="C16" s="6">
        <v>67</v>
      </c>
      <c r="D16" s="6">
        <v>62</v>
      </c>
      <c r="E16" s="6">
        <v>67</v>
      </c>
      <c r="F16" s="6">
        <v>68</v>
      </c>
      <c r="G16" s="6">
        <v>65</v>
      </c>
      <c r="H16" s="6">
        <f t="shared" si="0"/>
        <v>65.8</v>
      </c>
    </row>
    <row r="17" spans="1:8" x14ac:dyDescent="0.4">
      <c r="A17" s="6" t="s">
        <v>151</v>
      </c>
      <c r="B17" s="6" t="s">
        <v>137</v>
      </c>
      <c r="C17" s="6">
        <v>94</v>
      </c>
      <c r="D17" s="6">
        <v>88</v>
      </c>
      <c r="E17" s="6">
        <v>98</v>
      </c>
      <c r="F17" s="6">
        <v>95</v>
      </c>
      <c r="G17" s="6">
        <v>96</v>
      </c>
      <c r="H17" s="6">
        <f t="shared" si="0"/>
        <v>94.2</v>
      </c>
    </row>
    <row r="18" spans="1:8" x14ac:dyDescent="0.4">
      <c r="A18" s="6" t="s">
        <v>152</v>
      </c>
      <c r="B18" s="6" t="s">
        <v>144</v>
      </c>
      <c r="C18" s="6">
        <v>88</v>
      </c>
      <c r="D18" s="6">
        <v>91</v>
      </c>
      <c r="E18" s="6">
        <v>90</v>
      </c>
      <c r="F18" s="6">
        <v>82</v>
      </c>
      <c r="G18" s="6">
        <v>88</v>
      </c>
      <c r="H18" s="6">
        <f t="shared" si="0"/>
        <v>87.8</v>
      </c>
    </row>
    <row r="19" spans="1:8" x14ac:dyDescent="0.4">
      <c r="A19" s="6" t="s">
        <v>153</v>
      </c>
      <c r="B19" s="6" t="s">
        <v>141</v>
      </c>
      <c r="C19" s="6">
        <v>79</v>
      </c>
      <c r="D19" s="6">
        <v>79</v>
      </c>
      <c r="E19" s="6">
        <v>81</v>
      </c>
      <c r="F19" s="6">
        <v>86</v>
      </c>
      <c r="G19" s="6">
        <v>82</v>
      </c>
      <c r="H19" s="6">
        <f t="shared" si="0"/>
        <v>81.400000000000006</v>
      </c>
    </row>
  </sheetData>
  <mergeCells count="5">
    <mergeCell ref="A1:H1"/>
    <mergeCell ref="H3:H4"/>
    <mergeCell ref="C3:G3"/>
    <mergeCell ref="B3:B4"/>
    <mergeCell ref="A3:A4"/>
  </mergeCells>
  <phoneticPr fontId="1" type="noConversion"/>
  <conditionalFormatting sqref="C5:G19">
    <cfRule type="cellIs" dxfId="1" priority="2" operator="greaterThan">
      <formula>90</formula>
    </cfRule>
  </conditionalFormatting>
  <conditionalFormatting sqref="H5:H19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4255-FB56-4F8D-B1EF-936FC770C837}">
  <dimension ref="A1:J34"/>
  <sheetViews>
    <sheetView topLeftCell="A7" workbookViewId="0">
      <selection activeCell="D35" sqref="D35"/>
    </sheetView>
  </sheetViews>
  <sheetFormatPr defaultRowHeight="17.399999999999999" x14ac:dyDescent="0.4"/>
  <cols>
    <col min="1" max="1" width="10.3984375" bestFit="1" customWidth="1"/>
    <col min="4" max="4" width="11.09765625" customWidth="1"/>
    <col min="9" max="9" width="10.59765625" bestFit="1" customWidth="1"/>
  </cols>
  <sheetData>
    <row r="1" spans="1:10" x14ac:dyDescent="0.4">
      <c r="A1" s="3" t="s">
        <v>6</v>
      </c>
      <c r="B1" s="5" t="s">
        <v>7</v>
      </c>
      <c r="F1" s="4" t="s">
        <v>8</v>
      </c>
      <c r="G1" s="5" t="s">
        <v>9</v>
      </c>
    </row>
    <row r="2" spans="1:10" x14ac:dyDescent="0.4">
      <c r="A2" s="6" t="s">
        <v>10</v>
      </c>
      <c r="B2" s="6" t="s">
        <v>11</v>
      </c>
      <c r="C2" s="6" t="s">
        <v>12</v>
      </c>
      <c r="D2" s="8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8" t="s">
        <v>18</v>
      </c>
    </row>
    <row r="3" spans="1:10" x14ac:dyDescent="0.4">
      <c r="A3" s="6" t="s">
        <v>19</v>
      </c>
      <c r="B3" s="6" t="s">
        <v>20</v>
      </c>
      <c r="C3" s="6" t="s">
        <v>21</v>
      </c>
      <c r="D3" s="7">
        <f>DATE(2000+LEFT(A3,2),MID(A3,3,2),MID(A3,5,2))</f>
        <v>42387</v>
      </c>
      <c r="F3" s="6" t="s">
        <v>22</v>
      </c>
      <c r="G3" s="9">
        <v>15000</v>
      </c>
      <c r="H3" s="6">
        <v>354</v>
      </c>
      <c r="I3" s="9">
        <v>5310000</v>
      </c>
      <c r="J3" s="6" t="str">
        <f>IF(OR(H3&gt;=350,I3&gt;=AVERAGE($I$3:$I$11)),"우수","")</f>
        <v>우수</v>
      </c>
    </row>
    <row r="4" spans="1:10" x14ac:dyDescent="0.4">
      <c r="A4" s="6" t="s">
        <v>23</v>
      </c>
      <c r="B4" s="6" t="s">
        <v>24</v>
      </c>
      <c r="C4" s="6" t="s">
        <v>25</v>
      </c>
      <c r="D4" s="7">
        <f t="shared" ref="D4:D11" si="0">DATE(2000+LEFT(A4,2),MID(A4,3,2),MID(A4,5,2))</f>
        <v>40837</v>
      </c>
      <c r="F4" s="6" t="s">
        <v>26</v>
      </c>
      <c r="G4" s="9">
        <v>15800</v>
      </c>
      <c r="H4" s="6">
        <v>293</v>
      </c>
      <c r="I4" s="9">
        <v>4629400</v>
      </c>
      <c r="J4" s="15" t="str">
        <f t="shared" ref="J4:J11" si="1">IF(OR(H4&gt;=350,I4&gt;=AVERAGE($I$3:$I$11)),"우수","")</f>
        <v/>
      </c>
    </row>
    <row r="5" spans="1:10" x14ac:dyDescent="0.4">
      <c r="A5" s="6" t="s">
        <v>27</v>
      </c>
      <c r="B5" s="6" t="s">
        <v>28</v>
      </c>
      <c r="C5" s="6" t="s">
        <v>29</v>
      </c>
      <c r="D5" s="7">
        <f t="shared" si="0"/>
        <v>42244</v>
      </c>
      <c r="F5" s="6" t="s">
        <v>30</v>
      </c>
      <c r="G5" s="9">
        <v>14600</v>
      </c>
      <c r="H5" s="6">
        <v>331</v>
      </c>
      <c r="I5" s="9">
        <v>4832600</v>
      </c>
      <c r="J5" s="15" t="str">
        <f t="shared" si="1"/>
        <v>우수</v>
      </c>
    </row>
    <row r="6" spans="1:10" x14ac:dyDescent="0.4">
      <c r="A6" s="6" t="s">
        <v>31</v>
      </c>
      <c r="B6" s="6" t="s">
        <v>32</v>
      </c>
      <c r="C6" s="6" t="s">
        <v>33</v>
      </c>
      <c r="D6" s="7">
        <f t="shared" si="0"/>
        <v>42296</v>
      </c>
      <c r="F6" s="6" t="s">
        <v>34</v>
      </c>
      <c r="G6" s="9">
        <v>15400</v>
      </c>
      <c r="H6" s="6">
        <v>286</v>
      </c>
      <c r="I6" s="9">
        <v>4404400</v>
      </c>
      <c r="J6" s="15" t="str">
        <f t="shared" si="1"/>
        <v/>
      </c>
    </row>
    <row r="7" spans="1:10" x14ac:dyDescent="0.4">
      <c r="A7" s="6" t="s">
        <v>35</v>
      </c>
      <c r="B7" s="6" t="s">
        <v>36</v>
      </c>
      <c r="C7" s="6" t="s">
        <v>37</v>
      </c>
      <c r="D7" s="7">
        <f t="shared" si="0"/>
        <v>41233</v>
      </c>
      <c r="F7" s="6" t="s">
        <v>38</v>
      </c>
      <c r="G7" s="9">
        <v>15000</v>
      </c>
      <c r="H7" s="6">
        <v>269</v>
      </c>
      <c r="I7" s="9">
        <v>4035000</v>
      </c>
      <c r="J7" s="15" t="str">
        <f t="shared" si="1"/>
        <v/>
      </c>
    </row>
    <row r="8" spans="1:10" x14ac:dyDescent="0.4">
      <c r="A8" s="6" t="s">
        <v>39</v>
      </c>
      <c r="B8" s="6" t="s">
        <v>40</v>
      </c>
      <c r="C8" s="6" t="s">
        <v>41</v>
      </c>
      <c r="D8" s="7">
        <f t="shared" si="0"/>
        <v>44003</v>
      </c>
      <c r="F8" s="6" t="s">
        <v>42</v>
      </c>
      <c r="G8" s="9">
        <v>16000</v>
      </c>
      <c r="H8" s="6">
        <v>308</v>
      </c>
      <c r="I8" s="9">
        <v>4928000</v>
      </c>
      <c r="J8" s="15" t="str">
        <f t="shared" si="1"/>
        <v>우수</v>
      </c>
    </row>
    <row r="9" spans="1:10" x14ac:dyDescent="0.4">
      <c r="A9" s="6" t="s">
        <v>43</v>
      </c>
      <c r="B9" s="6" t="s">
        <v>44</v>
      </c>
      <c r="C9" s="6" t="s">
        <v>45</v>
      </c>
      <c r="D9" s="7">
        <f t="shared" si="0"/>
        <v>42199</v>
      </c>
      <c r="F9" s="6" t="s">
        <v>46</v>
      </c>
      <c r="G9" s="9">
        <v>15500</v>
      </c>
      <c r="H9" s="6">
        <v>326</v>
      </c>
      <c r="I9" s="9">
        <v>5053000</v>
      </c>
      <c r="J9" s="15" t="str">
        <f t="shared" si="1"/>
        <v>우수</v>
      </c>
    </row>
    <row r="10" spans="1:10" x14ac:dyDescent="0.4">
      <c r="A10" s="6" t="s">
        <v>47</v>
      </c>
      <c r="B10" s="6" t="s">
        <v>48</v>
      </c>
      <c r="C10" s="6" t="s">
        <v>49</v>
      </c>
      <c r="D10" s="7">
        <f t="shared" si="0"/>
        <v>43441</v>
      </c>
      <c r="F10" s="6" t="s">
        <v>50</v>
      </c>
      <c r="G10" s="9">
        <v>15800</v>
      </c>
      <c r="H10" s="6">
        <v>367</v>
      </c>
      <c r="I10" s="9">
        <v>5798600</v>
      </c>
      <c r="J10" s="15" t="str">
        <f t="shared" si="1"/>
        <v>우수</v>
      </c>
    </row>
    <row r="11" spans="1:10" x14ac:dyDescent="0.4">
      <c r="A11" s="6" t="s">
        <v>51</v>
      </c>
      <c r="B11" s="6" t="s">
        <v>52</v>
      </c>
      <c r="C11" s="6" t="s">
        <v>53</v>
      </c>
      <c r="D11" s="7">
        <f t="shared" si="0"/>
        <v>42114</v>
      </c>
      <c r="F11" s="6" t="s">
        <v>54</v>
      </c>
      <c r="G11" s="9">
        <v>16700</v>
      </c>
      <c r="H11" s="6">
        <v>250</v>
      </c>
      <c r="I11" s="9">
        <v>4175000</v>
      </c>
      <c r="J11" s="15" t="str">
        <f t="shared" si="1"/>
        <v/>
      </c>
    </row>
    <row r="13" spans="1:10" x14ac:dyDescent="0.4">
      <c r="A13" s="4" t="s">
        <v>55</v>
      </c>
      <c r="B13" s="5" t="s">
        <v>56</v>
      </c>
      <c r="G13" s="4" t="s">
        <v>57</v>
      </c>
      <c r="H13" s="5" t="s">
        <v>58</v>
      </c>
    </row>
    <row r="14" spans="1:10" x14ac:dyDescent="0.4">
      <c r="A14" s="6" t="s">
        <v>59</v>
      </c>
      <c r="B14" s="6" t="s">
        <v>60</v>
      </c>
      <c r="C14" s="6" t="s">
        <v>61</v>
      </c>
      <c r="D14" s="6" t="s">
        <v>16</v>
      </c>
      <c r="G14" s="6" t="s">
        <v>62</v>
      </c>
      <c r="H14" s="6" t="s">
        <v>63</v>
      </c>
      <c r="I14" s="6" t="s">
        <v>64</v>
      </c>
      <c r="J14" s="8" t="s">
        <v>65</v>
      </c>
    </row>
    <row r="15" spans="1:10" x14ac:dyDescent="0.4">
      <c r="A15" s="6" t="s">
        <v>66</v>
      </c>
      <c r="B15" s="6" t="s">
        <v>67</v>
      </c>
      <c r="C15" s="6" t="s">
        <v>68</v>
      </c>
      <c r="D15" s="9">
        <v>6352</v>
      </c>
      <c r="G15" s="6">
        <v>321001</v>
      </c>
      <c r="H15" s="6" t="s">
        <v>69</v>
      </c>
      <c r="I15" s="6">
        <v>10.89</v>
      </c>
      <c r="J15" s="6">
        <f>IFERROR(_xlfn.RANK.EQ(I15,$I$15:$I$24,1),"실격")</f>
        <v>8</v>
      </c>
    </row>
    <row r="16" spans="1:10" x14ac:dyDescent="0.4">
      <c r="A16" s="6" t="s">
        <v>70</v>
      </c>
      <c r="B16" s="6" t="s">
        <v>67</v>
      </c>
      <c r="C16" s="6" t="s">
        <v>71</v>
      </c>
      <c r="D16" s="9">
        <v>3967</v>
      </c>
      <c r="G16" s="6">
        <v>321002</v>
      </c>
      <c r="H16" s="6" t="s">
        <v>72</v>
      </c>
      <c r="I16" s="6">
        <v>10.65</v>
      </c>
      <c r="J16" s="15">
        <f t="shared" ref="J16:J24" si="2">IFERROR(_xlfn.RANK.EQ(I16,$I$15:$I$24,1),"실격")</f>
        <v>4</v>
      </c>
    </row>
    <row r="17" spans="1:10" x14ac:dyDescent="0.4">
      <c r="A17" s="6" t="s">
        <v>73</v>
      </c>
      <c r="B17" s="6" t="s">
        <v>67</v>
      </c>
      <c r="C17" s="6" t="s">
        <v>71</v>
      </c>
      <c r="D17" s="9">
        <v>4005</v>
      </c>
      <c r="G17" s="6">
        <v>321003</v>
      </c>
      <c r="H17" s="6" t="s">
        <v>74</v>
      </c>
      <c r="I17" s="6">
        <v>10.92</v>
      </c>
      <c r="J17" s="15">
        <f t="shared" si="2"/>
        <v>9</v>
      </c>
    </row>
    <row r="18" spans="1:10" x14ac:dyDescent="0.4">
      <c r="A18" s="6" t="s">
        <v>75</v>
      </c>
      <c r="B18" s="6" t="s">
        <v>67</v>
      </c>
      <c r="C18" s="6" t="s">
        <v>76</v>
      </c>
      <c r="D18" s="9">
        <v>6761</v>
      </c>
      <c r="G18" s="6">
        <v>321004</v>
      </c>
      <c r="H18" s="6" t="s">
        <v>77</v>
      </c>
      <c r="I18" s="6">
        <v>10.56</v>
      </c>
      <c r="J18" s="15">
        <f t="shared" si="2"/>
        <v>1</v>
      </c>
    </row>
    <row r="19" spans="1:10" x14ac:dyDescent="0.4">
      <c r="A19" s="6" t="s">
        <v>78</v>
      </c>
      <c r="B19" s="6" t="s">
        <v>67</v>
      </c>
      <c r="C19" s="6" t="s">
        <v>76</v>
      </c>
      <c r="D19" s="9">
        <v>5941</v>
      </c>
      <c r="G19" s="6">
        <v>321005</v>
      </c>
      <c r="H19" s="6" t="s">
        <v>79</v>
      </c>
      <c r="I19" s="6">
        <v>10.84</v>
      </c>
      <c r="J19" s="15">
        <f t="shared" si="2"/>
        <v>7</v>
      </c>
    </row>
    <row r="20" spans="1:10" x14ac:dyDescent="0.4">
      <c r="A20" s="6" t="s">
        <v>80</v>
      </c>
      <c r="B20" s="6" t="s">
        <v>81</v>
      </c>
      <c r="C20" s="6" t="s">
        <v>68</v>
      </c>
      <c r="D20" s="9">
        <v>4492</v>
      </c>
      <c r="G20" s="6">
        <v>321006</v>
      </c>
      <c r="H20" s="6" t="s">
        <v>82</v>
      </c>
      <c r="I20" s="6">
        <v>10.68</v>
      </c>
      <c r="J20" s="15">
        <f t="shared" si="2"/>
        <v>5</v>
      </c>
    </row>
    <row r="21" spans="1:10" x14ac:dyDescent="0.4">
      <c r="A21" s="6" t="s">
        <v>83</v>
      </c>
      <c r="B21" s="6" t="s">
        <v>81</v>
      </c>
      <c r="C21" s="6" t="s">
        <v>71</v>
      </c>
      <c r="D21" s="9">
        <v>5927</v>
      </c>
      <c r="G21" s="6">
        <v>321007</v>
      </c>
      <c r="H21" s="6" t="s">
        <v>84</v>
      </c>
      <c r="I21" s="6">
        <v>10.61</v>
      </c>
      <c r="J21" s="15">
        <f t="shared" si="2"/>
        <v>3</v>
      </c>
    </row>
    <row r="22" spans="1:10" x14ac:dyDescent="0.4">
      <c r="A22" s="6" t="s">
        <v>85</v>
      </c>
      <c r="B22" s="6" t="s">
        <v>81</v>
      </c>
      <c r="C22" s="6" t="s">
        <v>71</v>
      </c>
      <c r="D22" s="9">
        <v>6315</v>
      </c>
      <c r="E22" s="1" t="s">
        <v>86</v>
      </c>
      <c r="G22" s="6">
        <v>321008</v>
      </c>
      <c r="H22" s="6" t="s">
        <v>87</v>
      </c>
      <c r="I22" s="6"/>
      <c r="J22" s="15" t="str">
        <f t="shared" si="2"/>
        <v>실격</v>
      </c>
    </row>
    <row r="23" spans="1:10" x14ac:dyDescent="0.4">
      <c r="A23" s="6" t="s">
        <v>88</v>
      </c>
      <c r="B23" s="6" t="s">
        <v>81</v>
      </c>
      <c r="C23" s="6" t="s">
        <v>76</v>
      </c>
      <c r="D23" s="9">
        <v>3067</v>
      </c>
      <c r="E23" s="6" t="s">
        <v>262</v>
      </c>
      <c r="G23" s="6">
        <v>321009</v>
      </c>
      <c r="H23" s="6" t="s">
        <v>89</v>
      </c>
      <c r="I23" s="6">
        <v>10.59</v>
      </c>
      <c r="J23" s="15">
        <f t="shared" si="2"/>
        <v>2</v>
      </c>
    </row>
    <row r="24" spans="1:10" x14ac:dyDescent="0.4">
      <c r="A24" s="22" t="s">
        <v>90</v>
      </c>
      <c r="B24" s="23"/>
      <c r="C24" s="24"/>
      <c r="D24" s="9">
        <f>ROUND(DSUM(A14:D23,4,E23:E24)/DCOUNTA(A14:D23,4,E23:E24),-2)</f>
        <v>5100</v>
      </c>
      <c r="E24" s="6" t="s">
        <v>263</v>
      </c>
      <c r="G24" s="6">
        <v>321010</v>
      </c>
      <c r="H24" s="6" t="s">
        <v>91</v>
      </c>
      <c r="I24" s="6">
        <v>10.72</v>
      </c>
      <c r="J24" s="15">
        <f t="shared" si="2"/>
        <v>6</v>
      </c>
    </row>
    <row r="26" spans="1:10" x14ac:dyDescent="0.4">
      <c r="A26" s="4" t="s">
        <v>92</v>
      </c>
      <c r="B26" s="5" t="s">
        <v>215</v>
      </c>
    </row>
    <row r="27" spans="1:10" x14ac:dyDescent="0.4">
      <c r="A27" s="6" t="s">
        <v>216</v>
      </c>
      <c r="B27" s="6" t="s">
        <v>217</v>
      </c>
      <c r="C27" s="6" t="s">
        <v>218</v>
      </c>
    </row>
    <row r="28" spans="1:10" x14ac:dyDescent="0.4">
      <c r="A28" s="6">
        <v>10201</v>
      </c>
      <c r="B28" s="6" t="s">
        <v>219</v>
      </c>
      <c r="C28" s="12">
        <v>0.10038194444444444</v>
      </c>
    </row>
    <row r="29" spans="1:10" x14ac:dyDescent="0.4">
      <c r="A29" s="6">
        <v>35014</v>
      </c>
      <c r="B29" s="6" t="s">
        <v>220</v>
      </c>
      <c r="C29" s="12">
        <v>9.6828703703703708E-2</v>
      </c>
    </row>
    <row r="30" spans="1:10" x14ac:dyDescent="0.4">
      <c r="A30" s="6">
        <v>22009</v>
      </c>
      <c r="B30" s="6" t="s">
        <v>221</v>
      </c>
      <c r="C30" s="12">
        <v>9.3148148148148147E-2</v>
      </c>
    </row>
    <row r="31" spans="1:10" x14ac:dyDescent="0.4">
      <c r="A31" s="6">
        <v>30871</v>
      </c>
      <c r="B31" s="6" t="s">
        <v>222</v>
      </c>
      <c r="C31" s="12">
        <v>0.10832175925925926</v>
      </c>
    </row>
    <row r="32" spans="1:10" x14ac:dyDescent="0.4">
      <c r="A32" s="6">
        <v>29665</v>
      </c>
      <c r="B32" s="6" t="s">
        <v>223</v>
      </c>
      <c r="C32" s="12">
        <v>0.10306712962962962</v>
      </c>
    </row>
    <row r="33" spans="1:5" x14ac:dyDescent="0.4">
      <c r="A33" s="6">
        <v>13954</v>
      </c>
      <c r="B33" s="6" t="s">
        <v>224</v>
      </c>
      <c r="C33" s="12">
        <v>9.8043981481481482E-2</v>
      </c>
      <c r="D33" s="25" t="s">
        <v>225</v>
      </c>
      <c r="E33" s="25"/>
    </row>
    <row r="34" spans="1:5" x14ac:dyDescent="0.4">
      <c r="A34" s="6">
        <v>24832</v>
      </c>
      <c r="B34" s="6" t="s">
        <v>226</v>
      </c>
      <c r="C34" s="12">
        <v>9.6261574074074083E-2</v>
      </c>
      <c r="D34" s="26" t="str">
        <f>HOUR(SMALL(C28:C34,1))&amp;"시간"&amp;MINUTE(SMALL(C28:C34,1))&amp;"분"&amp;SECOND(SMALL(C28:C34,1))&amp;"초"</f>
        <v>2시간14분8초</v>
      </c>
      <c r="E34" s="26"/>
    </row>
  </sheetData>
  <mergeCells count="3">
    <mergeCell ref="A24:C24"/>
    <mergeCell ref="D33:E33"/>
    <mergeCell ref="D34:E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32"/>
  <sheetViews>
    <sheetView tabSelected="1" topLeftCell="A4" workbookViewId="0">
      <selection activeCell="C32" sqref="C32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5" width="9.3984375" bestFit="1" customWidth="1"/>
    <col min="6" max="6" width="10.3984375" bestFit="1" customWidth="1"/>
    <col min="7" max="9" width="14.19921875" bestFit="1" customWidth="1"/>
    <col min="10" max="11" width="18.796875" bestFit="1" customWidth="1"/>
  </cols>
  <sheetData>
    <row r="1" spans="1:5" ht="21" x14ac:dyDescent="0.4">
      <c r="A1" s="16" t="s">
        <v>154</v>
      </c>
      <c r="B1" s="16"/>
      <c r="C1" s="16"/>
      <c r="D1" s="16"/>
      <c r="E1" s="16"/>
    </row>
    <row r="3" spans="1:5" x14ac:dyDescent="0.4">
      <c r="A3" s="6" t="s">
        <v>12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4">
      <c r="A4" s="6" t="s">
        <v>159</v>
      </c>
      <c r="B4" s="7">
        <v>44987</v>
      </c>
      <c r="C4" s="6" t="s">
        <v>160</v>
      </c>
      <c r="D4" s="6">
        <v>250</v>
      </c>
      <c r="E4" s="9">
        <f t="shared" ref="E4:E15" si="0">D4*35000</f>
        <v>8750000</v>
      </c>
    </row>
    <row r="5" spans="1:5" x14ac:dyDescent="0.4">
      <c r="A5" s="6" t="s">
        <v>161</v>
      </c>
      <c r="B5" s="7">
        <v>44988</v>
      </c>
      <c r="C5" s="6" t="s">
        <v>162</v>
      </c>
      <c r="D5" s="6">
        <v>230</v>
      </c>
      <c r="E5" s="9">
        <f t="shared" si="0"/>
        <v>8050000</v>
      </c>
    </row>
    <row r="6" spans="1:5" x14ac:dyDescent="0.4">
      <c r="A6" s="6" t="s">
        <v>163</v>
      </c>
      <c r="B6" s="7">
        <v>44990</v>
      </c>
      <c r="C6" s="6" t="s">
        <v>164</v>
      </c>
      <c r="D6" s="6">
        <v>280</v>
      </c>
      <c r="E6" s="9">
        <f t="shared" si="0"/>
        <v>9800000</v>
      </c>
    </row>
    <row r="7" spans="1:5" x14ac:dyDescent="0.4">
      <c r="A7" s="6" t="s">
        <v>165</v>
      </c>
      <c r="B7" s="7">
        <v>44994</v>
      </c>
      <c r="C7" s="6" t="s">
        <v>166</v>
      </c>
      <c r="D7" s="6">
        <v>320</v>
      </c>
      <c r="E7" s="9">
        <f t="shared" si="0"/>
        <v>11200000</v>
      </c>
    </row>
    <row r="8" spans="1:5" x14ac:dyDescent="0.4">
      <c r="A8" s="6" t="s">
        <v>161</v>
      </c>
      <c r="B8" s="7">
        <v>45017</v>
      </c>
      <c r="C8" s="6" t="s">
        <v>167</v>
      </c>
      <c r="D8" s="6">
        <v>160</v>
      </c>
      <c r="E8" s="9">
        <f t="shared" si="0"/>
        <v>5600000</v>
      </c>
    </row>
    <row r="9" spans="1:5" x14ac:dyDescent="0.4">
      <c r="A9" s="6" t="s">
        <v>159</v>
      </c>
      <c r="B9" s="7">
        <v>45019</v>
      </c>
      <c r="C9" s="6" t="s">
        <v>168</v>
      </c>
      <c r="D9" s="6">
        <v>290</v>
      </c>
      <c r="E9" s="9">
        <f t="shared" si="0"/>
        <v>10150000</v>
      </c>
    </row>
    <row r="10" spans="1:5" x14ac:dyDescent="0.4">
      <c r="A10" s="6" t="s">
        <v>163</v>
      </c>
      <c r="B10" s="7">
        <v>45021</v>
      </c>
      <c r="C10" s="6" t="s">
        <v>169</v>
      </c>
      <c r="D10" s="6">
        <v>270</v>
      </c>
      <c r="E10" s="9">
        <f t="shared" si="0"/>
        <v>9450000</v>
      </c>
    </row>
    <row r="11" spans="1:5" x14ac:dyDescent="0.4">
      <c r="A11" s="6" t="s">
        <v>165</v>
      </c>
      <c r="B11" s="7">
        <v>45023</v>
      </c>
      <c r="C11" s="6" t="s">
        <v>170</v>
      </c>
      <c r="D11" s="6">
        <v>260</v>
      </c>
      <c r="E11" s="9">
        <f t="shared" si="0"/>
        <v>9100000</v>
      </c>
    </row>
    <row r="12" spans="1:5" x14ac:dyDescent="0.4">
      <c r="A12" s="6" t="s">
        <v>161</v>
      </c>
      <c r="B12" s="7">
        <v>45049</v>
      </c>
      <c r="C12" s="6" t="s">
        <v>171</v>
      </c>
      <c r="D12" s="6">
        <v>190</v>
      </c>
      <c r="E12" s="9">
        <f t="shared" si="0"/>
        <v>6650000</v>
      </c>
    </row>
    <row r="13" spans="1:5" x14ac:dyDescent="0.4">
      <c r="A13" s="6" t="s">
        <v>165</v>
      </c>
      <c r="B13" s="7">
        <v>45052</v>
      </c>
      <c r="C13" s="6" t="s">
        <v>172</v>
      </c>
      <c r="D13" s="6">
        <v>250</v>
      </c>
      <c r="E13" s="9">
        <f t="shared" si="0"/>
        <v>8750000</v>
      </c>
    </row>
    <row r="14" spans="1:5" x14ac:dyDescent="0.4">
      <c r="A14" s="6" t="s">
        <v>159</v>
      </c>
      <c r="B14" s="7">
        <v>45053</v>
      </c>
      <c r="C14" s="6" t="s">
        <v>173</v>
      </c>
      <c r="D14" s="6">
        <v>120</v>
      </c>
      <c r="E14" s="9">
        <f t="shared" si="0"/>
        <v>4200000</v>
      </c>
    </row>
    <row r="15" spans="1:5" x14ac:dyDescent="0.4">
      <c r="A15" s="6" t="s">
        <v>163</v>
      </c>
      <c r="B15" s="7">
        <v>45056</v>
      </c>
      <c r="C15" s="6" t="s">
        <v>174</v>
      </c>
      <c r="D15" s="6">
        <v>280</v>
      </c>
      <c r="E15" s="9">
        <f t="shared" si="0"/>
        <v>9800000</v>
      </c>
    </row>
    <row r="20" spans="1:4" x14ac:dyDescent="0.4">
      <c r="B20" s="32" t="s">
        <v>255</v>
      </c>
    </row>
    <row r="21" spans="1:4" x14ac:dyDescent="0.4">
      <c r="A21" s="32" t="s">
        <v>253</v>
      </c>
      <c r="B21" t="s">
        <v>159</v>
      </c>
      <c r="C21" t="s">
        <v>161</v>
      </c>
      <c r="D21" t="s">
        <v>254</v>
      </c>
    </row>
    <row r="22" spans="1:4" x14ac:dyDescent="0.4">
      <c r="A22" s="33" t="s">
        <v>192</v>
      </c>
      <c r="B22" s="34"/>
      <c r="C22" s="34"/>
      <c r="D22" s="34"/>
    </row>
    <row r="23" spans="1:4" x14ac:dyDescent="0.4">
      <c r="A23" s="35" t="s">
        <v>256</v>
      </c>
      <c r="B23" s="34">
        <v>250</v>
      </c>
      <c r="C23" s="34">
        <v>230</v>
      </c>
      <c r="D23" s="34">
        <v>480</v>
      </c>
    </row>
    <row r="24" spans="1:4" x14ac:dyDescent="0.4">
      <c r="A24" s="35" t="s">
        <v>259</v>
      </c>
      <c r="B24" s="34">
        <v>8750000</v>
      </c>
      <c r="C24" s="34">
        <v>8050000</v>
      </c>
      <c r="D24" s="34">
        <v>16800000</v>
      </c>
    </row>
    <row r="25" spans="1:4" x14ac:dyDescent="0.4">
      <c r="A25" s="33" t="s">
        <v>193</v>
      </c>
      <c r="B25" s="34"/>
      <c r="C25" s="34"/>
      <c r="D25" s="34"/>
    </row>
    <row r="26" spans="1:4" x14ac:dyDescent="0.4">
      <c r="A26" s="35" t="s">
        <v>256</v>
      </c>
      <c r="B26" s="34">
        <v>290</v>
      </c>
      <c r="C26" s="34">
        <v>160</v>
      </c>
      <c r="D26" s="34">
        <v>450</v>
      </c>
    </row>
    <row r="27" spans="1:4" x14ac:dyDescent="0.4">
      <c r="A27" s="35" t="s">
        <v>259</v>
      </c>
      <c r="B27" s="34">
        <v>10150000</v>
      </c>
      <c r="C27" s="34">
        <v>5600000</v>
      </c>
      <c r="D27" s="34">
        <v>15750000</v>
      </c>
    </row>
    <row r="28" spans="1:4" x14ac:dyDescent="0.4">
      <c r="A28" s="33" t="s">
        <v>194</v>
      </c>
      <c r="B28" s="34"/>
      <c r="C28" s="34"/>
      <c r="D28" s="34"/>
    </row>
    <row r="29" spans="1:4" x14ac:dyDescent="0.4">
      <c r="A29" s="35" t="s">
        <v>256</v>
      </c>
      <c r="B29" s="34">
        <v>120</v>
      </c>
      <c r="C29" s="34">
        <v>190</v>
      </c>
      <c r="D29" s="34">
        <v>310</v>
      </c>
    </row>
    <row r="30" spans="1:4" x14ac:dyDescent="0.4">
      <c r="A30" s="35" t="s">
        <v>259</v>
      </c>
      <c r="B30" s="34">
        <v>4200000</v>
      </c>
      <c r="C30" s="34">
        <v>6650000</v>
      </c>
      <c r="D30" s="34">
        <v>10850000</v>
      </c>
    </row>
    <row r="31" spans="1:4" x14ac:dyDescent="0.4">
      <c r="A31" s="33" t="s">
        <v>257</v>
      </c>
      <c r="B31" s="34">
        <v>660</v>
      </c>
      <c r="C31" s="34">
        <v>580</v>
      </c>
      <c r="D31" s="34">
        <v>1240</v>
      </c>
    </row>
    <row r="32" spans="1:4" x14ac:dyDescent="0.4">
      <c r="A32" s="33" t="s">
        <v>258</v>
      </c>
      <c r="B32" s="34">
        <v>23100000</v>
      </c>
      <c r="C32" s="34">
        <v>20300000</v>
      </c>
      <c r="D32" s="34">
        <v>43400000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7"/>
  <sheetViews>
    <sheetView workbookViewId="0">
      <selection activeCell="F11" sqref="F11:I13"/>
    </sheetView>
  </sheetViews>
  <sheetFormatPr defaultRowHeight="17.399999999999999" x14ac:dyDescent="0.4"/>
  <cols>
    <col min="1" max="1" width="10.59765625" customWidth="1"/>
    <col min="2" max="4" width="10.09765625" customWidth="1"/>
    <col min="6" max="6" width="10.59765625" customWidth="1"/>
    <col min="7" max="9" width="10.09765625" customWidth="1"/>
  </cols>
  <sheetData>
    <row r="1" spans="1:9" x14ac:dyDescent="0.4">
      <c r="A1" s="3" t="s">
        <v>6</v>
      </c>
      <c r="B1" s="5" t="s">
        <v>175</v>
      </c>
      <c r="D1" s="10" t="s">
        <v>176</v>
      </c>
      <c r="F1" s="4" t="s">
        <v>8</v>
      </c>
      <c r="G1" s="5" t="s">
        <v>177</v>
      </c>
      <c r="I1" s="10" t="s">
        <v>176</v>
      </c>
    </row>
    <row r="2" spans="1:9" x14ac:dyDescent="0.4">
      <c r="A2" s="6" t="s">
        <v>12</v>
      </c>
      <c r="B2" s="6" t="s">
        <v>178</v>
      </c>
      <c r="C2" s="6" t="s">
        <v>179</v>
      </c>
      <c r="D2" s="6" t="s">
        <v>180</v>
      </c>
      <c r="F2" s="6" t="s">
        <v>12</v>
      </c>
      <c r="G2" s="6" t="s">
        <v>178</v>
      </c>
      <c r="H2" s="6" t="s">
        <v>179</v>
      </c>
      <c r="I2" s="6" t="s">
        <v>180</v>
      </c>
    </row>
    <row r="3" spans="1:9" x14ac:dyDescent="0.4">
      <c r="A3" s="6" t="s">
        <v>181</v>
      </c>
      <c r="B3" s="9">
        <v>110523</v>
      </c>
      <c r="C3" s="9">
        <v>61579</v>
      </c>
      <c r="D3" s="9">
        <v>140849</v>
      </c>
      <c r="F3" s="6" t="s">
        <v>181</v>
      </c>
      <c r="G3" s="9">
        <v>122803</v>
      </c>
      <c r="H3" s="9">
        <v>66214</v>
      </c>
      <c r="I3" s="9">
        <v>142272</v>
      </c>
    </row>
    <row r="4" spans="1:9" x14ac:dyDescent="0.4">
      <c r="A4" s="6" t="s">
        <v>182</v>
      </c>
      <c r="B4" s="9">
        <v>91232</v>
      </c>
      <c r="C4" s="9">
        <v>116204</v>
      </c>
      <c r="D4" s="9">
        <v>128325</v>
      </c>
      <c r="F4" s="6" t="s">
        <v>182</v>
      </c>
      <c r="G4" s="9">
        <v>90329</v>
      </c>
      <c r="H4" s="9">
        <v>123621</v>
      </c>
      <c r="I4" s="9">
        <v>141016</v>
      </c>
    </row>
    <row r="5" spans="1:9" x14ac:dyDescent="0.4">
      <c r="A5" s="6" t="s">
        <v>183</v>
      </c>
      <c r="B5" s="9">
        <v>146620</v>
      </c>
      <c r="C5" s="9">
        <v>106968</v>
      </c>
      <c r="D5" s="9">
        <v>93171</v>
      </c>
      <c r="F5" s="6" t="s">
        <v>183</v>
      </c>
      <c r="G5" s="9">
        <v>137028</v>
      </c>
      <c r="H5" s="9">
        <v>111425</v>
      </c>
      <c r="I5" s="9">
        <v>96053</v>
      </c>
    </row>
    <row r="6" spans="1:9" x14ac:dyDescent="0.4">
      <c r="A6" s="6" t="s">
        <v>184</v>
      </c>
      <c r="B6" s="9">
        <v>109703</v>
      </c>
      <c r="C6" s="9">
        <v>132462</v>
      </c>
      <c r="D6" s="9">
        <v>106147</v>
      </c>
      <c r="F6" s="6" t="s">
        <v>184</v>
      </c>
      <c r="G6" s="9">
        <v>113096</v>
      </c>
      <c r="H6" s="9">
        <v>128604</v>
      </c>
      <c r="I6" s="9">
        <v>115377</v>
      </c>
    </row>
    <row r="7" spans="1:9" x14ac:dyDescent="0.4">
      <c r="A7" s="6" t="s">
        <v>185</v>
      </c>
      <c r="B7" s="9">
        <v>51997</v>
      </c>
      <c r="C7" s="9">
        <v>73957</v>
      </c>
      <c r="D7" s="9">
        <v>130856</v>
      </c>
      <c r="F7" s="6" t="s">
        <v>185</v>
      </c>
      <c r="G7" s="9">
        <v>49521</v>
      </c>
      <c r="H7" s="9">
        <v>76244</v>
      </c>
      <c r="I7" s="9">
        <v>137743</v>
      </c>
    </row>
    <row r="8" spans="1:9" x14ac:dyDescent="0.4">
      <c r="A8" s="6" t="s">
        <v>186</v>
      </c>
      <c r="B8" s="9">
        <v>79689</v>
      </c>
      <c r="C8" s="9">
        <v>124114</v>
      </c>
      <c r="D8" s="9">
        <v>128929</v>
      </c>
      <c r="F8" s="6" t="s">
        <v>186</v>
      </c>
      <c r="G8" s="9">
        <v>73109</v>
      </c>
      <c r="H8" s="9">
        <v>113866</v>
      </c>
      <c r="I8" s="9">
        <v>120494</v>
      </c>
    </row>
    <row r="10" spans="1:9" x14ac:dyDescent="0.4">
      <c r="A10" s="4" t="s">
        <v>55</v>
      </c>
      <c r="B10" s="5" t="s">
        <v>187</v>
      </c>
      <c r="D10" s="10" t="s">
        <v>176</v>
      </c>
      <c r="F10" s="4" t="s">
        <v>57</v>
      </c>
      <c r="G10" s="5" t="s">
        <v>188</v>
      </c>
      <c r="I10" s="10" t="s">
        <v>176</v>
      </c>
    </row>
    <row r="11" spans="1:9" x14ac:dyDescent="0.4">
      <c r="A11" s="6" t="s">
        <v>12</v>
      </c>
      <c r="B11" s="6" t="s">
        <v>178</v>
      </c>
      <c r="C11" s="6" t="s">
        <v>179</v>
      </c>
      <c r="D11" s="6" t="s">
        <v>180</v>
      </c>
      <c r="F11" s="6" t="s">
        <v>12</v>
      </c>
      <c r="G11" s="6" t="s">
        <v>178</v>
      </c>
      <c r="H11" s="6" t="s">
        <v>179</v>
      </c>
      <c r="I11" s="6" t="s">
        <v>180</v>
      </c>
    </row>
    <row r="12" spans="1:9" x14ac:dyDescent="0.4">
      <c r="A12" s="6" t="s">
        <v>181</v>
      </c>
      <c r="B12" s="9">
        <v>123151</v>
      </c>
      <c r="C12" s="9">
        <v>60969</v>
      </c>
      <c r="D12" s="9">
        <v>153097</v>
      </c>
      <c r="F12" s="6" t="s">
        <v>260</v>
      </c>
      <c r="G12" s="36">
        <v>114829.83333333333</v>
      </c>
      <c r="H12" s="36">
        <v>95413</v>
      </c>
      <c r="I12" s="36">
        <v>128444</v>
      </c>
    </row>
    <row r="13" spans="1:9" x14ac:dyDescent="0.4">
      <c r="A13" s="6" t="s">
        <v>182</v>
      </c>
      <c r="B13" s="9">
        <v>82938</v>
      </c>
      <c r="C13" s="9">
        <v>113925</v>
      </c>
      <c r="D13" s="9">
        <v>135079</v>
      </c>
      <c r="F13" s="6" t="s">
        <v>261</v>
      </c>
      <c r="G13" s="36">
        <v>109519.33333333333</v>
      </c>
      <c r="H13" s="36">
        <v>112194.5</v>
      </c>
      <c r="I13" s="36">
        <v>108929.83333333333</v>
      </c>
    </row>
    <row r="14" spans="1:9" x14ac:dyDescent="0.4">
      <c r="A14" s="6" t="s">
        <v>183</v>
      </c>
      <c r="B14" s="9">
        <v>140981</v>
      </c>
      <c r="C14" s="9">
        <v>101874</v>
      </c>
      <c r="D14" s="9">
        <v>84701</v>
      </c>
    </row>
    <row r="15" spans="1:9" x14ac:dyDescent="0.4">
      <c r="A15" s="6" t="s">
        <v>184</v>
      </c>
      <c r="B15" s="9">
        <v>109703</v>
      </c>
      <c r="C15" s="9">
        <v>122650</v>
      </c>
      <c r="D15" s="9">
        <v>112922</v>
      </c>
    </row>
    <row r="16" spans="1:9" x14ac:dyDescent="0.4">
      <c r="A16" s="6" t="s">
        <v>185</v>
      </c>
      <c r="B16" s="9">
        <v>47704</v>
      </c>
      <c r="C16" s="9">
        <v>73957</v>
      </c>
      <c r="D16" s="9">
        <v>124625</v>
      </c>
    </row>
    <row r="17" spans="1:4" x14ac:dyDescent="0.4">
      <c r="A17" s="6" t="s">
        <v>186</v>
      </c>
      <c r="B17" s="9">
        <v>79689</v>
      </c>
      <c r="C17" s="9">
        <v>114920</v>
      </c>
      <c r="D17" s="9">
        <v>130231</v>
      </c>
    </row>
  </sheetData>
  <dataConsolidate function="average" leftLabels="1" topLabels="1">
    <dataRefs count="3">
      <dataRef ref="A2:D8" sheet="분석작업-2"/>
      <dataRef ref="F2:I8" sheet="분석작업-2"/>
      <dataRef ref="A11:D17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0"/>
  <sheetViews>
    <sheetView workbookViewId="0">
      <selection activeCell="I10" sqref="I10"/>
    </sheetView>
  </sheetViews>
  <sheetFormatPr defaultRowHeight="17.399999999999999" x14ac:dyDescent="0.4"/>
  <cols>
    <col min="2" max="8" width="8.09765625" customWidth="1"/>
  </cols>
  <sheetData>
    <row r="1" spans="1:8" ht="21" x14ac:dyDescent="0.4">
      <c r="A1" s="16" t="s">
        <v>189</v>
      </c>
      <c r="B1" s="16"/>
      <c r="C1" s="16"/>
      <c r="D1" s="16"/>
      <c r="E1" s="16"/>
      <c r="F1" s="16"/>
      <c r="G1" s="16"/>
      <c r="H1" s="16"/>
    </row>
    <row r="2" spans="1:8" x14ac:dyDescent="0.4">
      <c r="H2" s="10" t="s">
        <v>204</v>
      </c>
    </row>
    <row r="3" spans="1:8" x14ac:dyDescent="0.4">
      <c r="A3" s="6" t="s">
        <v>93</v>
      </c>
      <c r="B3" s="6" t="s">
        <v>190</v>
      </c>
      <c r="C3" s="6" t="s">
        <v>191</v>
      </c>
      <c r="D3" s="6" t="s">
        <v>192</v>
      </c>
      <c r="E3" s="6" t="s">
        <v>193</v>
      </c>
      <c r="F3" s="6" t="s">
        <v>194</v>
      </c>
      <c r="G3" s="6" t="s">
        <v>195</v>
      </c>
      <c r="H3" s="6" t="s">
        <v>196</v>
      </c>
    </row>
    <row r="4" spans="1:8" x14ac:dyDescent="0.4">
      <c r="A4" s="6" t="s">
        <v>197</v>
      </c>
      <c r="B4" s="37">
        <v>1826</v>
      </c>
      <c r="C4" s="37">
        <v>1619</v>
      </c>
      <c r="D4" s="37">
        <v>1765</v>
      </c>
      <c r="E4" s="37">
        <v>1585</v>
      </c>
      <c r="F4" s="37">
        <v>1678</v>
      </c>
      <c r="G4" s="37">
        <v>1509</v>
      </c>
      <c r="H4" s="37">
        <f>SUM(B4:G4)</f>
        <v>9982</v>
      </c>
    </row>
    <row r="5" spans="1:8" x14ac:dyDescent="0.4">
      <c r="A5" s="6" t="s">
        <v>198</v>
      </c>
      <c r="B5" s="37">
        <v>1126</v>
      </c>
      <c r="C5" s="37">
        <v>1325</v>
      </c>
      <c r="D5" s="37">
        <v>1545</v>
      </c>
      <c r="E5" s="37">
        <v>1599</v>
      </c>
      <c r="F5" s="37">
        <v>1620</v>
      </c>
      <c r="G5" s="37">
        <v>1572</v>
      </c>
      <c r="H5" s="37">
        <f t="shared" ref="H5:H10" si="0">SUM(B5:G5)</f>
        <v>8787</v>
      </c>
    </row>
    <row r="6" spans="1:8" x14ac:dyDescent="0.4">
      <c r="A6" s="6" t="s">
        <v>199</v>
      </c>
      <c r="B6" s="37">
        <v>674</v>
      </c>
      <c r="C6" s="37">
        <v>694</v>
      </c>
      <c r="D6" s="37">
        <v>706</v>
      </c>
      <c r="E6" s="37">
        <v>627</v>
      </c>
      <c r="F6" s="37">
        <v>762</v>
      </c>
      <c r="G6" s="37">
        <v>834</v>
      </c>
      <c r="H6" s="37">
        <f t="shared" si="0"/>
        <v>4297</v>
      </c>
    </row>
    <row r="7" spans="1:8" x14ac:dyDescent="0.4">
      <c r="A7" s="6" t="s">
        <v>200</v>
      </c>
      <c r="B7" s="37">
        <v>972</v>
      </c>
      <c r="C7" s="37">
        <v>1067</v>
      </c>
      <c r="D7" s="37">
        <v>904</v>
      </c>
      <c r="E7" s="37">
        <v>867</v>
      </c>
      <c r="F7" s="37">
        <v>1068</v>
      </c>
      <c r="G7" s="37">
        <v>975</v>
      </c>
      <c r="H7" s="37">
        <f t="shared" si="0"/>
        <v>5853</v>
      </c>
    </row>
    <row r="8" spans="1:8" x14ac:dyDescent="0.4">
      <c r="A8" s="6" t="s">
        <v>201</v>
      </c>
      <c r="B8" s="37">
        <v>1067</v>
      </c>
      <c r="C8" s="37">
        <v>957</v>
      </c>
      <c r="D8" s="37">
        <v>1055</v>
      </c>
      <c r="E8" s="37">
        <v>1136</v>
      </c>
      <c r="F8" s="37">
        <v>1132</v>
      </c>
      <c r="G8" s="37">
        <v>1085</v>
      </c>
      <c r="H8" s="37">
        <f t="shared" si="0"/>
        <v>6432</v>
      </c>
    </row>
    <row r="9" spans="1:8" x14ac:dyDescent="0.4">
      <c r="A9" s="6" t="s">
        <v>202</v>
      </c>
      <c r="B9" s="37">
        <v>864</v>
      </c>
      <c r="C9" s="37">
        <v>768</v>
      </c>
      <c r="D9" s="37">
        <v>697</v>
      </c>
      <c r="E9" s="37">
        <v>770</v>
      </c>
      <c r="F9" s="37">
        <v>768</v>
      </c>
      <c r="G9" s="37">
        <v>862</v>
      </c>
      <c r="H9" s="37">
        <f t="shared" si="0"/>
        <v>4729</v>
      </c>
    </row>
    <row r="10" spans="1:8" x14ac:dyDescent="0.4">
      <c r="A10" s="6" t="s">
        <v>203</v>
      </c>
      <c r="B10" s="37">
        <v>1358</v>
      </c>
      <c r="C10" s="37">
        <v>1209</v>
      </c>
      <c r="D10" s="37">
        <v>1167</v>
      </c>
      <c r="E10" s="37">
        <v>1215</v>
      </c>
      <c r="F10" s="37">
        <v>1267</v>
      </c>
      <c r="G10" s="37">
        <v>1187</v>
      </c>
      <c r="H10" s="37">
        <f t="shared" si="0"/>
        <v>7403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E83-5530-4A5A-B9B9-4032C487BDAB}">
  <dimension ref="A1:F10"/>
  <sheetViews>
    <sheetView workbookViewId="0">
      <selection activeCell="J17" sqref="J17"/>
    </sheetView>
  </sheetViews>
  <sheetFormatPr defaultRowHeight="17.399999999999999" x14ac:dyDescent="0.4"/>
  <sheetData>
    <row r="1" spans="1:6" ht="21" x14ac:dyDescent="0.4">
      <c r="A1" s="16" t="s">
        <v>205</v>
      </c>
      <c r="B1" s="16"/>
      <c r="C1" s="16"/>
      <c r="D1" s="16"/>
      <c r="E1" s="16"/>
      <c r="F1" s="16"/>
    </row>
    <row r="3" spans="1:6" x14ac:dyDescent="0.4">
      <c r="A3" s="14" t="s">
        <v>1</v>
      </c>
      <c r="B3" s="14" t="s">
        <v>2</v>
      </c>
      <c r="C3" s="14" t="s">
        <v>3</v>
      </c>
      <c r="D3" s="14" t="s">
        <v>206</v>
      </c>
      <c r="E3" s="14" t="s">
        <v>207</v>
      </c>
      <c r="F3" s="14" t="s">
        <v>128</v>
      </c>
    </row>
    <row r="4" spans="1:6" x14ac:dyDescent="0.4">
      <c r="A4" s="14" t="s">
        <v>208</v>
      </c>
      <c r="B4" s="14" t="s">
        <v>4</v>
      </c>
      <c r="C4" s="14">
        <v>69</v>
      </c>
      <c r="D4" s="14">
        <v>77</v>
      </c>
      <c r="E4" s="14">
        <v>86</v>
      </c>
      <c r="F4" s="11">
        <f t="shared" ref="F4:F10" si="0">AVERAGE(C4:E4)</f>
        <v>77.333333333333329</v>
      </c>
    </row>
    <row r="5" spans="1:6" x14ac:dyDescent="0.4">
      <c r="A5" s="14" t="s">
        <v>209</v>
      </c>
      <c r="B5" s="14" t="s">
        <v>5</v>
      </c>
      <c r="C5" s="14">
        <v>78</v>
      </c>
      <c r="D5" s="14">
        <v>95</v>
      </c>
      <c r="E5" s="14">
        <v>78</v>
      </c>
      <c r="F5" s="11">
        <f t="shared" si="0"/>
        <v>83.666666666666671</v>
      </c>
    </row>
    <row r="6" spans="1:6" x14ac:dyDescent="0.4">
      <c r="A6" s="14" t="s">
        <v>210</v>
      </c>
      <c r="B6" s="14" t="s">
        <v>4</v>
      </c>
      <c r="C6" s="14">
        <v>99</v>
      </c>
      <c r="D6" s="14">
        <v>98</v>
      </c>
      <c r="E6" s="14">
        <v>83</v>
      </c>
      <c r="F6" s="11">
        <f t="shared" si="0"/>
        <v>93.333333333333329</v>
      </c>
    </row>
    <row r="7" spans="1:6" x14ac:dyDescent="0.4">
      <c r="A7" s="14" t="s">
        <v>211</v>
      </c>
      <c r="B7" s="14" t="s">
        <v>4</v>
      </c>
      <c r="C7" s="14">
        <v>67</v>
      </c>
      <c r="D7" s="14">
        <v>81</v>
      </c>
      <c r="E7" s="14">
        <v>67</v>
      </c>
      <c r="F7" s="11">
        <f t="shared" si="0"/>
        <v>71.666666666666671</v>
      </c>
    </row>
    <row r="8" spans="1:6" x14ac:dyDescent="0.4">
      <c r="A8" s="14" t="s">
        <v>212</v>
      </c>
      <c r="B8" s="14" t="s">
        <v>5</v>
      </c>
      <c r="C8" s="14">
        <v>86</v>
      </c>
      <c r="D8" s="14">
        <v>86</v>
      </c>
      <c r="E8" s="14">
        <v>74</v>
      </c>
      <c r="F8" s="11">
        <f t="shared" si="0"/>
        <v>82</v>
      </c>
    </row>
    <row r="9" spans="1:6" x14ac:dyDescent="0.4">
      <c r="A9" s="14" t="s">
        <v>213</v>
      </c>
      <c r="B9" s="14" t="s">
        <v>5</v>
      </c>
      <c r="C9" s="14">
        <v>81</v>
      </c>
      <c r="D9" s="14">
        <v>83</v>
      </c>
      <c r="E9" s="14">
        <v>98</v>
      </c>
      <c r="F9" s="11">
        <f t="shared" si="0"/>
        <v>87.333333333333329</v>
      </c>
    </row>
    <row r="10" spans="1:6" x14ac:dyDescent="0.4">
      <c r="A10" s="14" t="s">
        <v>214</v>
      </c>
      <c r="B10" s="14" t="s">
        <v>4</v>
      </c>
      <c r="C10" s="14">
        <v>95</v>
      </c>
      <c r="D10" s="14">
        <v>78</v>
      </c>
      <c r="E10" s="14">
        <v>89</v>
      </c>
      <c r="F10" s="11">
        <f t="shared" si="0"/>
        <v>87.333333333333329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2025-02-05T07:32:31Z</dcterms:modified>
</cp:coreProperties>
</file>