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곤듀\Desktop\2025_기본서_컴활1급실기_250715\01 엑셀\03 기본모의고사\"/>
    </mc:Choice>
  </mc:AlternateContent>
  <xr:revisionPtr revIDLastSave="0" documentId="8_{2F462C8C-BD78-40FC-BF5F-64869A0F1F76}" xr6:coauthVersionLast="47" xr6:coauthVersionMax="47" xr10:uidLastSave="{00000000-0000-0000-0000-000000000000}"/>
  <bookViews>
    <workbookView xWindow="-110" yWindow="-110" windowWidth="19420" windowHeight="10420" tabRatio="791" firstSheet="5" activeTab="9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'기본작업-2'!$A$1:$I$60</definedName>
    <definedName name="_xlnm.Print_Titles" localSheetId="1">'기본작업-2'!$1:$1</definedName>
    <definedName name="판매형태">'분석작업-2'!$A$15:$A$16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B31" i="2" l="1" a="1"/>
  <c r="B31" i="2" s="1"/>
  <c r="C31" i="2" a="1"/>
  <c r="C31" i="2"/>
  <c r="D31" i="2" a="1"/>
  <c r="D31" i="2" s="1"/>
  <c r="E31" i="2" a="1"/>
  <c r="E31" i="2"/>
  <c r="B32" i="2" a="1"/>
  <c r="B32" i="2" s="1"/>
  <c r="C32" i="2" a="1"/>
  <c r="C32" i="2"/>
  <c r="D32" i="2" a="1"/>
  <c r="D32" i="2" s="1"/>
  <c r="E32" i="2" a="1"/>
  <c r="E32" i="2"/>
  <c r="C30" i="2" a="1"/>
  <c r="C30" i="2" s="1"/>
  <c r="D30" i="2" a="1"/>
  <c r="D30" i="2"/>
  <c r="E30" i="2" a="1"/>
  <c r="E30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 a="1"/>
  <c r="C4" i="2" s="1"/>
  <c r="C5" i="2" a="1"/>
  <c r="C5" i="2" s="1"/>
  <c r="C3" i="2" a="1"/>
  <c r="C3" i="2" s="1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3" i="2" a="1"/>
  <c r="H15" i="2" a="1"/>
  <c r="H17" i="2" a="1"/>
  <c r="H19" i="2" a="1"/>
  <c r="H21" i="2" a="1"/>
  <c r="H23" i="2" a="1"/>
  <c r="H25" i="2" a="1"/>
  <c r="H14" i="2" a="1"/>
  <c r="H12" i="2" a="1"/>
  <c r="H16" i="2" a="1"/>
  <c r="H18" i="2" a="1"/>
  <c r="H20" i="2" a="1"/>
  <c r="H22" i="2" a="1"/>
  <c r="H24" i="2" a="1"/>
  <c r="H10" i="2" a="1"/>
  <c r="E12" i="4" l="1"/>
  <c r="H24" i="2"/>
  <c r="H22" i="2"/>
  <c r="H20" i="2"/>
  <c r="H18" i="2"/>
  <c r="H16" i="2"/>
  <c r="H12" i="2"/>
  <c r="H14" i="2"/>
  <c r="H25" i="2"/>
  <c r="H23" i="2"/>
  <c r="H21" i="2"/>
  <c r="H19" i="2"/>
  <c r="H17" i="2"/>
  <c r="H15" i="2"/>
  <c r="H13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132B11-5CF6-47D8-892A-5C8C6F57DB4A}" name="MS Access Database_Query" type="1" refreshedVersion="8" background="1">
    <dbPr connection="DSN=MS Access Database;DBQ=C:\Users\곤듀\Desktop\2025_기본서_컴활1급실기_250715\01 엑셀\03 기본모의고사\사원관리.accdb;DefaultDir=C:\Users\곤듀\Desktop\2025_기본서_컴활1급실기_250715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<sst xmlns="http://schemas.openxmlformats.org/spreadsheetml/2006/main" count="403" uniqueCount="162">
  <si>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</si>
  <si>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</si>
  <si>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</si>
  <si>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</si>
  <si>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</si>
  <si>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</si>
  <si>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</si>
  <si>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</si>
  <si>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</si>
  <si>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</si>
  <si>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</si>
  <si>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</si>
  <si>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</si>
  <si>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</si>
  <si>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</si>
  <si>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</si>
  <si>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</si>
  <si>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</si>
  <si>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</si>
  <si>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</si>
  <si>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</si>
  <si>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</si>
  <si>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</si>
  <si>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</si>
  <si>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</si>
  <si>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</si>
  <si>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</si>
  <si>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</si>
  <si>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</si>
  <si>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</si>
  <si>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</si>
  <si>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</si>
  <si>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</si>
  <si>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</si>
  <si>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</si>
  <si>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</si>
  <si>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</si>
  <si>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</si>
  <si>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</si>
  <si>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</si>
  <si>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</si>
  <si>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</si>
  <si>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</si>
  <si>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</si>
  <si>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</si>
  <si>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</si>
  <si>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</si>
  <si>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</si>
  <si>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</si>
  <si>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</si>
  <si>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</si>
  <si>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</si>
  <si>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</si>
  <si>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</si>
  <si>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</si>
  <si>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</si>
  <si>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</si>
  <si>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</si>
  <si>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</si>
  <si>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</si>
  <si>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</si>
  <si>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</si>
  <si>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</si>
  <si>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</si>
  <si>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</si>
  <si>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</si>
  <si>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</si>
  <si>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</si>
  <si>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</si>
  <si>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</si>
  <si>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</si>
  <si>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</si>
  <si>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</si>
  <si>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</si>
  <si>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</si>
  <si>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</si>
  <si>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</si>
  <si>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</si>
  <si>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</si>
  <si>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</si>
  <si>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</si>
  <si>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</si>
  <si>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</si>
  <si>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</si>
  <si>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</si>
  <si>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</si>
  <si>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</si>
  <si>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</si>
  <si>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</si>
  <si>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</si>
  <si>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</si>
  <si>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</si>
  <si>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</si>
  <si>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</si>
  <si>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</si>
  <si>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</si>
  <si>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</si>
  <si>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</si>
  <si>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</si>
  <si>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</si>
  <si>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</si>
  <si>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</si>
  <si>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</si>
  <si>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</si>
  <si>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</si>
  <si>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</si>
  <si>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</si>
  <si>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</si>
  <si>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</si>
  <si>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</si>
  <si>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</si>
  <si>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</si>
  <si>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</si>
  <si>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</si>
  <si>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</si>
  <si>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</si>
  <si>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</si>
  <si>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</si>
  <si>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</si>
  <si>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</si>
  <si>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</si>
  <si>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</si>
  <si>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</si>
  <si>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</si>
  <si>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</si>
  <si>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</si>
  <si>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</si>
  <si>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</si>
  <si>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</si>
  <si>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</si>
  <si>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</si>
  <si>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</si>
  <si>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</si>
  <si>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</si>
  <si>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합계 : 기본급</t>
  </si>
  <si>
    <t>기획부</t>
  </si>
  <si>
    <t>광고부</t>
  </si>
  <si>
    <t>유통부</t>
  </si>
  <si>
    <t>인사부</t>
  </si>
  <si>
    <t>판촉부</t>
  </si>
  <si>
    <t>대리</t>
  </si>
  <si>
    <t>주임</t>
  </si>
  <si>
    <t>직위</t>
  </si>
  <si>
    <t>값</t>
  </si>
  <si>
    <t>합계 : 상여금</t>
  </si>
  <si>
    <t>입사일</t>
  </si>
  <si>
    <t>기본급</t>
  </si>
  <si>
    <t>송명근</t>
  </si>
  <si>
    <t>합계 : 기본급 - 부서: 유통부, 직위: 대리, 이름: 문영래 (+)에 대한 세부 정보</t>
  </si>
  <si>
    <t>$B$15</t>
  </si>
  <si>
    <t>$B$16</t>
  </si>
  <si>
    <t>$E$12</t>
  </si>
  <si>
    <t>단가 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</si>
  <si>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</si>
  <si>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</si>
  <si>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</si>
  <si>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</si>
  <si>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</si>
  <si>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</si>
  <si>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</si>
  <si>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만든 사람 곤듀 날짜 2026-01-13</t>
  </si>
  <si>
    <t>단가 감소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</si>
</sst>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&quot;"/>
    <numFmt numFmtId="182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5" fillId="0" borderId="0" xfId="0" applyFont="1" applyFill="1" applyBorder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tx>
                <c:rich>
                  <a:bodyPr/>
                  <a:lstStyle/>
                  <a:p>
                    <a:r>
                      <a:rPr lang="ko-KR" altLang="en-US"/>
                      <a:t>생산량</a:t>
                    </a:r>
                  </a:p>
                  <a:p>
                    <a:fld id="{AE33D8D0-943E-4549-8478-65BB65C08AB0}" type="CATEGORYNAME">
                      <a:rPr lang="ko-KR" altLang="en-US"/>
                      <a:pPr/>
                      <a:t>[범주 이름]</a:t>
                    </a:fld>
                    <a:endParaRPr lang="en-US" altLang="ko-KR" baseline="0"/>
                  </a:p>
                  <a:p>
                    <a:fld id="{A36E1D89-7C61-4811-A490-CF0461D4270D}" type="VALUE">
                      <a:rPr lang="en-US" altLang="ko-KR" baseline="0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5A1-4855-94E5-B04C265AF1A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127000</xdr:rowOff>
        </xdr:from>
        <xdr:to>
          <xdr:col>6</xdr:col>
          <xdr:colOff>546100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곤듀" refreshedDate="46035.491818981478" backgroundQuery="1" createdVersion="8" refreshedVersion="8" minRefreshableVersion="3" recordCount="6" xr:uid="{94595F27-FFC0-4015-B68E-65306549109A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 *0.15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A7EDF6-CE6B-4EF3-A48E-110ACCF9E5DA}" name="피벗 테이블1" cacheId="4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>
      <items count="6">
        <item x="4"/>
        <item x="2"/>
        <item x="3"/>
        <item x="0"/>
        <item x="1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570569-8320-4EAC-825A-A14DDDCDB51A}" name="표1" displayName="표1" ref="A3:E4" totalsRowShown="0">
  <autoFilter ref="A3:E4" xr:uid="{C8570569-8320-4EAC-825A-A14DDDCDB51A}"/>
  <tableColumns count="5">
    <tableColumn id="1" xr3:uid="{E605A7C4-7DE2-4685-8EA3-7E84AD58D2AE}" name="이름"/>
    <tableColumn id="2" xr3:uid="{55A21263-9188-4FB8-A642-1D43EB8E2DF2}" name="입사일" dataDxfId="0"/>
    <tableColumn id="3" xr3:uid="{1F483CC0-DCBD-4BAC-844A-DEEDEB2C7A11}" name="부서"/>
    <tableColumn id="4" xr3:uid="{F410CDAD-F428-48C4-BEC4-D99FBA8AFF52}" name="직위"/>
    <tableColumn id="5" xr3:uid="{79BCEC7E-350A-4647-8115-461DBA01451A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9" workbookViewId="0">
      <selection activeCell="K37" sqref="K37"/>
    </sheetView>
  </sheetViews>
  <sheetFormatPr defaultRowHeight="17"/>
  <cols>
    <col min="1" max="1" width="9.25" bestFit="1" customWidth="1"/>
    <col min="2" max="2" width="6" bestFit="1" customWidth="1"/>
    <col min="3" max="3" width="13.25" bestFit="1" customWidth="1"/>
    <col min="4" max="4" width="7.33203125" bestFit="1" customWidth="1"/>
    <col min="5" max="5" width="5.5" bestFit="1" customWidth="1"/>
    <col min="6" max="6" width="10.83203125" bestFit="1" customWidth="1"/>
    <col min="7" max="7" width="14" bestFit="1" customWidth="1"/>
    <col min="8" max="8" width="12.08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AND(LEFT($C3,2)="한솔",AVERAGE($E$3:$E$30)&lt;$E3)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tabSelected="1" workbookViewId="0"/>
  </sheetViews>
  <sheetFormatPr defaultRowHeight="17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A6">
        <v>3</v>
      </c>
      <c r="B6" t="s">
        <v>123</v>
      </c>
      <c r="C6" t="s">
        <v>125</v>
      </c>
      <c r="D6">
        <v>5</v>
      </c>
      <c r="E6" s="19">
        <v>1750</v>
      </c>
      <c r="H6" t="s">
        <v>125</v>
      </c>
      <c r="I6">
        <v>350</v>
      </c>
    </row>
    <row r="7" spans="1:9">
      <c r="A7">
        <v>4</v>
      </c>
      <c r="B7" t="s">
        <v>121</v>
      </c>
      <c r="C7" t="s">
        <v>124</v>
      </c>
      <c r="D7">
        <v>500</v>
      </c>
      <c r="E7" s="19">
        <v>275000</v>
      </c>
      <c r="H7" t="s">
        <v>126</v>
      </c>
      <c r="I7">
        <v>300</v>
      </c>
    </row>
    <row r="8" spans="1:9">
      <c r="A8">
        <v>5</v>
      </c>
      <c r="B8" t="s">
        <v>121</v>
      </c>
      <c r="C8" t="s">
        <v>124</v>
      </c>
      <c r="D8">
        <v>2500</v>
      </c>
      <c r="E8" s="19">
        <v>1375000</v>
      </c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127000</xdr:rowOff>
              </from>
              <to>
                <xdr:col>6</xdr:col>
                <xdr:colOff>546100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35" zoomScaleNormal="100" workbookViewId="0">
      <selection activeCell="D50" sqref="D50"/>
    </sheetView>
  </sheetViews>
  <sheetFormatPr defaultRowHeight="17"/>
  <cols>
    <col min="1" max="1" width="9.25" bestFit="1" customWidth="1"/>
    <col min="2" max="2" width="5.5" bestFit="1" customWidth="1"/>
    <col min="3" max="3" width="15.08203125" bestFit="1" customWidth="1"/>
    <col min="4" max="4" width="7.58203125" customWidth="1"/>
    <col min="5" max="5" width="5.83203125" customWidth="1"/>
    <col min="6" max="6" width="8.75" customWidth="1"/>
    <col min="7" max="7" width="11" customWidth="1"/>
    <col min="8" max="8" width="9.582031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 vertic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8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>
      <selection activeCell="K42" sqref="K42"/>
    </sheetView>
  </sheetViews>
  <sheetFormatPr defaultRowHeight="17"/>
  <cols>
    <col min="2" max="2" width="20.58203125" bestFit="1" customWidth="1"/>
    <col min="3" max="3" width="21.58203125" bestFit="1" customWidth="1"/>
    <col min="4" max="4" width="9.33203125" bestFit="1" customWidth="1"/>
    <col min="6" max="6" width="11" bestFit="1" customWidth="1"/>
    <col min="7" max="8" width="9" bestFit="1" customWidth="1"/>
    <col min="9" max="9" width="7.3320312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LARGE(IF(($A3=$B$10:$B$25)*((RIGHT($A$10:$A$25)="1")+(RIGHT($A$10:$A$25)="2")),$D$10:$D$25),2)</f>
        <v>15</v>
      </c>
      <c r="C3" s="5">
        <f t="array" ref="C3">COUNTIFS($D$10:$D$25,"&gt;="&amp;20,$B$10:$B$25,"="&amp;$A3)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LARGE(IF(($A4=$B$10:$B$25)*((RIGHT($A$10:$A$25)="1")+(RIGHT($A$10:$A$25)="2")),$D$10:$D$25),2)</f>
        <v>18</v>
      </c>
      <c r="C4" s="5">
        <f t="array" ref="C4">COUNTIFS($D$10:$D$25,"&gt;="&amp;20,$B$10:$B$25,"="&amp;$A4)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LARGE(IF(($A5=$B$10:$B$25)*((RIGHT($A$10:$A$25)="1")+(RIGHT($A$10:$A$25)="2")),$D$10:$D$25),2)</f>
        <v>20</v>
      </c>
      <c r="C5" s="5">
        <f t="array" ref="C5">COUNTIFS($D$10:$D$25,"&gt;="&amp;20,$B$10:$B$25,"="&amp;$A5)</f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SUBSTITUTE($A10,LEFT($A10,1),LEFT($B10,1))</f>
        <v>녹001</v>
      </c>
      <c r="D10" s="7">
        <v>38</v>
      </c>
      <c r="E10" s="8">
        <f>HLOOKUP($D10,$F$2:$I$4,MATCH(LEFT($A10,1),{"다","나"},-1)+1)</f>
        <v>1300</v>
      </c>
      <c r="F10" s="9">
        <v>0.1</v>
      </c>
      <c r="G10" s="8">
        <f>SUMPRODUCT($D10,$E10,$F10)</f>
        <v>4940</v>
      </c>
      <c r="H10" s="8" cm="1">
        <f t="array" ref="H10">fn생산단가(A10,E10)</f>
        <v>260</v>
      </c>
    </row>
    <row r="11" spans="1:9">
      <c r="A11" s="5" t="s">
        <v>51</v>
      </c>
      <c r="B11" s="5" t="s">
        <v>40</v>
      </c>
      <c r="C11" s="5" t="str">
        <f t="shared" ref="C11:C25" si="0">SUBSTITUTE($A11,LEFT($A11,1),LEFT($B11,1))</f>
        <v>카002</v>
      </c>
      <c r="D11" s="7">
        <v>26</v>
      </c>
      <c r="E11" s="8">
        <f>HLOOKUP($D11,$F$2:$I$4,MATCH(LEFT($A11,1),{"다","나"},-1)+1)</f>
        <v>1400</v>
      </c>
      <c r="F11" s="9">
        <v>0.08</v>
      </c>
      <c r="G11" s="8">
        <f t="shared" ref="G11:G25" si="1">SUMPRODUCT($D11,$E11,$F11)</f>
        <v>2912</v>
      </c>
      <c r="H11" s="8" cm="1">
        <f t="array" ref="H11">fn생산단가(A11,E11)</f>
        <v>420</v>
      </c>
    </row>
    <row r="12" spans="1:9">
      <c r="A12" s="5" t="s">
        <v>51</v>
      </c>
      <c r="B12" s="5" t="s">
        <v>40</v>
      </c>
      <c r="C12" s="5" t="str">
        <f t="shared" si="0"/>
        <v>카002</v>
      </c>
      <c r="D12" s="7">
        <v>20</v>
      </c>
      <c r="E12" s="8">
        <f>HLOOKUP($D12,$F$2:$I$4,MATCH(LEFT($A12,1),{"다","나"},-1)+1)</f>
        <v>1400</v>
      </c>
      <c r="F12" s="9">
        <v>0.08</v>
      </c>
      <c r="G12" s="8">
        <f t="shared" si="1"/>
        <v>2240</v>
      </c>
      <c r="H12" s="8" cm="1">
        <f t="array" ref="H12">fn생산단가(A12,E12)</f>
        <v>420</v>
      </c>
    </row>
    <row r="13" spans="1:9">
      <c r="A13" s="5" t="s">
        <v>52</v>
      </c>
      <c r="B13" s="5" t="s">
        <v>36</v>
      </c>
      <c r="C13" s="5" t="str">
        <f t="shared" si="0"/>
        <v>녹011</v>
      </c>
      <c r="D13" s="7">
        <v>5</v>
      </c>
      <c r="E13" s="8">
        <f>HLOOKUP($D13,$F$2:$I$4,MATCH(LEFT($A13,1),{"다","나"},-1)+1)</f>
        <v>1700</v>
      </c>
      <c r="F13" s="9">
        <v>0.03</v>
      </c>
      <c r="G13" s="8">
        <f t="shared" si="1"/>
        <v>255</v>
      </c>
      <c r="H13" s="8" cm="1">
        <f t="array" ref="H13">fn생산단가(A13,E13)</f>
        <v>340</v>
      </c>
    </row>
    <row r="14" spans="1:9">
      <c r="A14" s="5" t="s">
        <v>53</v>
      </c>
      <c r="B14" s="5" t="s">
        <v>36</v>
      </c>
      <c r="C14" s="5" t="str">
        <f t="shared" si="0"/>
        <v>녹021</v>
      </c>
      <c r="D14" s="7">
        <v>5</v>
      </c>
      <c r="E14" s="8">
        <f>HLOOKUP($D14,$F$2:$I$4,MATCH(LEFT($A14,1),{"다","나"},-1)+1)</f>
        <v>1700</v>
      </c>
      <c r="F14" s="9">
        <v>0.03</v>
      </c>
      <c r="G14" s="8">
        <f t="shared" si="1"/>
        <v>255</v>
      </c>
      <c r="H14" s="8" cm="1">
        <f t="array" ref="H14">fn생산단가(A14,E14)</f>
        <v>340</v>
      </c>
    </row>
    <row r="15" spans="1:9">
      <c r="A15" s="5" t="s">
        <v>54</v>
      </c>
      <c r="B15" s="5" t="s">
        <v>38</v>
      </c>
      <c r="C15" s="5" t="str">
        <f t="shared" si="0"/>
        <v>세003</v>
      </c>
      <c r="D15" s="7">
        <v>12</v>
      </c>
      <c r="E15" s="8">
        <f>HLOOKUP($D15,$F$2:$I$4,MATCH(LEFT($A15,1),{"다","나"},-1)+1)</f>
        <v>3500</v>
      </c>
      <c r="F15" s="9">
        <v>0.05</v>
      </c>
      <c r="G15" s="8">
        <f t="shared" si="1"/>
        <v>2100</v>
      </c>
      <c r="H15" s="8" cm="1">
        <f t="array" ref="H15">fn생산단가(A15,E15)</f>
        <v>1050</v>
      </c>
    </row>
    <row r="16" spans="1:9">
      <c r="A16" s="5" t="s">
        <v>55</v>
      </c>
      <c r="B16" s="5" t="s">
        <v>40</v>
      </c>
      <c r="C16" s="5" t="str">
        <f t="shared" si="0"/>
        <v>카004</v>
      </c>
      <c r="D16" s="7">
        <v>12</v>
      </c>
      <c r="E16" s="8">
        <f>HLOOKUP($D16,$F$2:$I$4,MATCH(LEFT($A16,1),{"다","나"},-1)+1)</f>
        <v>1500</v>
      </c>
      <c r="F16" s="9">
        <v>0.05</v>
      </c>
      <c r="G16" s="8">
        <f t="shared" si="1"/>
        <v>900</v>
      </c>
      <c r="H16" s="8" cm="1">
        <f t="array" ref="H16">fn생산단가(A16,E16)</f>
        <v>450</v>
      </c>
    </row>
    <row r="17" spans="1:8">
      <c r="A17" s="5" t="s">
        <v>56</v>
      </c>
      <c r="B17" s="5" t="s">
        <v>38</v>
      </c>
      <c r="C17" s="5" t="str">
        <f t="shared" si="0"/>
        <v>세002</v>
      </c>
      <c r="D17" s="7">
        <v>23</v>
      </c>
      <c r="E17" s="8">
        <f>HLOOKUP($D17,$F$2:$I$4,MATCH(LEFT($A17,1),{"다","나"},-1)+1)</f>
        <v>3350</v>
      </c>
      <c r="F17" s="9">
        <v>0.08</v>
      </c>
      <c r="G17" s="8">
        <f t="shared" si="1"/>
        <v>6164</v>
      </c>
      <c r="H17" s="8" cm="1">
        <f t="array" ref="H17">fn생산단가(A17,E17)</f>
        <v>1005</v>
      </c>
    </row>
    <row r="18" spans="1:8">
      <c r="A18" s="5" t="s">
        <v>57</v>
      </c>
      <c r="B18" s="5" t="s">
        <v>36</v>
      </c>
      <c r="C18" s="5" t="str">
        <f t="shared" si="0"/>
        <v>녹005</v>
      </c>
      <c r="D18" s="7">
        <v>38</v>
      </c>
      <c r="E18" s="8">
        <f>HLOOKUP($D18,$F$2:$I$4,MATCH(LEFT($A18,1),{"다","나"},-1)+1)</f>
        <v>1300</v>
      </c>
      <c r="F18" s="9">
        <v>0.1</v>
      </c>
      <c r="G18" s="8">
        <f t="shared" si="1"/>
        <v>4940</v>
      </c>
      <c r="H18" s="8" cm="1">
        <f t="array" ref="H18">fn생산단가(A18,E18)</f>
        <v>390</v>
      </c>
    </row>
    <row r="19" spans="1:8">
      <c r="A19" s="5" t="s">
        <v>58</v>
      </c>
      <c r="B19" s="5" t="s">
        <v>36</v>
      </c>
      <c r="C19" s="5" t="str">
        <f t="shared" si="0"/>
        <v>녹052</v>
      </c>
      <c r="D19" s="7">
        <v>15</v>
      </c>
      <c r="E19" s="8">
        <f>HLOOKUP($D19,$F$2:$I$4,MATCH(LEFT($A19,1),{"다","나"},-1)+1)</f>
        <v>1500</v>
      </c>
      <c r="F19" s="9">
        <v>0.05</v>
      </c>
      <c r="G19" s="8">
        <f t="shared" si="1"/>
        <v>1125</v>
      </c>
      <c r="H19" s="8" cm="1">
        <f t="array" ref="H19">fn생산단가(A19,E19)</f>
        <v>300</v>
      </c>
    </row>
    <row r="20" spans="1:8">
      <c r="A20" s="5" t="s">
        <v>59</v>
      </c>
      <c r="B20" s="5" t="s">
        <v>36</v>
      </c>
      <c r="C20" s="5" t="str">
        <f t="shared" si="0"/>
        <v>녹351</v>
      </c>
      <c r="D20" s="7">
        <v>8</v>
      </c>
      <c r="E20" s="8">
        <f>HLOOKUP($D20,$F$2:$I$4,MATCH(LEFT($A20,1),{"다","나"},-1)+1)</f>
        <v>1700</v>
      </c>
      <c r="F20" s="9">
        <v>0.03</v>
      </c>
      <c r="G20" s="8">
        <f t="shared" si="1"/>
        <v>408</v>
      </c>
      <c r="H20" s="8" cm="1">
        <f t="array" ref="H20">fn생산단가(A20,E20)</f>
        <v>340</v>
      </c>
    </row>
    <row r="21" spans="1:8">
      <c r="A21" s="5" t="s">
        <v>60</v>
      </c>
      <c r="B21" s="5" t="s">
        <v>40</v>
      </c>
      <c r="C21" s="5" t="str">
        <f t="shared" si="0"/>
        <v>카154</v>
      </c>
      <c r="D21" s="7">
        <v>35</v>
      </c>
      <c r="E21" s="8">
        <f>HLOOKUP($D21,$F$2:$I$4,MATCH(LEFT($A21,1),{"다","나"},-1)+1)</f>
        <v>1300</v>
      </c>
      <c r="F21" s="9">
        <v>0.1</v>
      </c>
      <c r="G21" s="8">
        <f t="shared" si="1"/>
        <v>4550</v>
      </c>
      <c r="H21" s="8" cm="1">
        <f t="array" ref="H21">fn생산단가(A21,E21)</f>
        <v>390</v>
      </c>
    </row>
    <row r="22" spans="1:8">
      <c r="A22" s="5" t="s">
        <v>61</v>
      </c>
      <c r="B22" s="5" t="s">
        <v>38</v>
      </c>
      <c r="C22" s="5" t="str">
        <f t="shared" si="0"/>
        <v>세502</v>
      </c>
      <c r="D22" s="7">
        <v>18</v>
      </c>
      <c r="E22" s="8">
        <f>HLOOKUP($D22,$F$2:$I$4,MATCH(LEFT($A22,1),{"다","나"},-1)+1)</f>
        <v>3500</v>
      </c>
      <c r="F22" s="9">
        <v>0.05</v>
      </c>
      <c r="G22" s="8">
        <f t="shared" si="1"/>
        <v>3150</v>
      </c>
      <c r="H22" s="8" cm="1">
        <f t="array" ref="H22">fn생산단가(A22,E22)</f>
        <v>1050</v>
      </c>
    </row>
    <row r="23" spans="1:8">
      <c r="A23" s="5" t="s">
        <v>62</v>
      </c>
      <c r="B23" s="5" t="s">
        <v>36</v>
      </c>
      <c r="C23" s="5" t="str">
        <f t="shared" si="0"/>
        <v>녹125</v>
      </c>
      <c r="D23" s="7">
        <v>23</v>
      </c>
      <c r="E23" s="8">
        <f>HLOOKUP($D23,$F$2:$I$4,MATCH(LEFT($A23,1),{"다","나"},-1)+1)</f>
        <v>1400</v>
      </c>
      <c r="F23" s="9">
        <v>0.08</v>
      </c>
      <c r="G23" s="8">
        <f t="shared" si="1"/>
        <v>2576</v>
      </c>
      <c r="H23" s="8" cm="1">
        <f t="array" ref="H23">fn생산단가(A23,E23)</f>
        <v>420</v>
      </c>
    </row>
    <row r="24" spans="1:8">
      <c r="A24" s="5" t="s">
        <v>63</v>
      </c>
      <c r="B24" s="5" t="s">
        <v>36</v>
      </c>
      <c r="C24" s="5" t="str">
        <f t="shared" si="0"/>
        <v>녹253</v>
      </c>
      <c r="D24" s="7">
        <v>35</v>
      </c>
      <c r="E24" s="8">
        <f>HLOOKUP($D24,$F$2:$I$4,MATCH(LEFT($A24,1),{"다","나"},-1)+1)</f>
        <v>1300</v>
      </c>
      <c r="F24" s="9">
        <v>0.1</v>
      </c>
      <c r="G24" s="8">
        <f t="shared" si="1"/>
        <v>4550</v>
      </c>
      <c r="H24" s="8" cm="1">
        <f t="array" ref="H24">fn생산단가(A24,E24)</f>
        <v>390</v>
      </c>
    </row>
    <row r="25" spans="1:8">
      <c r="A25" s="5" t="s">
        <v>64</v>
      </c>
      <c r="B25" s="5" t="s">
        <v>38</v>
      </c>
      <c r="C25" s="5" t="str">
        <f t="shared" si="0"/>
        <v>세244</v>
      </c>
      <c r="D25" s="7">
        <v>10</v>
      </c>
      <c r="E25" s="8">
        <f>HLOOKUP($D25,$F$2:$I$4,MATCH(LEFT($A25,1),{"다","나"},-1)+1)</f>
        <v>3500</v>
      </c>
      <c r="F25" s="9">
        <v>0.05</v>
      </c>
      <c r="G25" s="8">
        <f t="shared" si="1"/>
        <v>1750</v>
      </c>
      <c r="H25" s="8" cm="1">
        <f t="array" ref="H25">fn생산단가(A25,E25)</f>
        <v>1050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 cm="1">
        <f t="array" ref="B30">SUM(($D$10:$D$25&gt;=B$29)*($A30=$B$10:$B$25))</f>
        <v>3</v>
      </c>
      <c r="C30" s="7" cm="1">
        <f t="array" ref="C30">SUM(($D$10:$D$25&gt;=C$29)*($A30=$B$10:$B$25))</f>
        <v>4</v>
      </c>
      <c r="D30" s="7" cm="1">
        <f t="array" ref="D30">SUM(($D$10:$D$25&gt;=D$29)*($A30=$B$10:$B$25))</f>
        <v>5</v>
      </c>
      <c r="E30" s="7" cm="1">
        <f t="array" ref="E30">SUM(($D$10:$D$25&gt;=E$29)*($A30=$B$10:$B$25))</f>
        <v>8</v>
      </c>
    </row>
    <row r="31" spans="1:8">
      <c r="A31" s="5" t="s">
        <v>38</v>
      </c>
      <c r="B31" s="7" cm="1">
        <f t="array" ref="B31">SUM(($D$10:$D$25&gt;=B$29)*($A31=$B$10:$B$25))</f>
        <v>0</v>
      </c>
      <c r="C31" s="7" cm="1">
        <f t="array" ref="C31">SUM(($D$10:$D$25&gt;=C$29)*($A31=$B$10:$B$25))</f>
        <v>1</v>
      </c>
      <c r="D31" s="7" cm="1">
        <f t="array" ref="D31">SUM(($D$10:$D$25&gt;=D$29)*($A31=$B$10:$B$25))</f>
        <v>4</v>
      </c>
      <c r="E31" s="7" cm="1">
        <f t="array" ref="E31">SUM(($D$10:$D$25&gt;=E$29)*($A31=$B$10:$B$25))</f>
        <v>4</v>
      </c>
    </row>
    <row r="32" spans="1:8">
      <c r="A32" s="5" t="s">
        <v>40</v>
      </c>
      <c r="B32" s="7" cm="1">
        <f t="array" ref="B32">SUM(($D$10:$D$25&gt;=B$29)*($A32=$B$10:$B$25))</f>
        <v>1</v>
      </c>
      <c r="C32" s="7" cm="1">
        <f t="array" ref="C32">SUM(($D$10:$D$25&gt;=C$29)*($A32=$B$10:$B$25))</f>
        <v>3</v>
      </c>
      <c r="D32" s="7" cm="1">
        <f t="array" ref="D32">SUM(($D$10:$D$25&gt;=D$29)*($A32=$B$10:$B$25))</f>
        <v>4</v>
      </c>
      <c r="E32" s="7" cm="1">
        <f t="array" ref="E32">SUM(($D$10:$D$25&gt;=E$29)*($A32=$B$10:$B$25))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2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2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2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2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60EB-A8D0-4417-B4C1-25A8CF29A752}">
  <sheetPr codeName="Sheet9"/>
  <dimension ref="A1:E4"/>
  <sheetViews>
    <sheetView workbookViewId="0">
      <selection activeCell="A3" sqref="A3:E4"/>
    </sheetView>
  </sheetViews>
  <sheetFormatPr defaultRowHeight="17"/>
  <cols>
    <col min="1" max="1" width="8.75" bestFit="1" customWidth="1"/>
    <col min="2" max="2" width="10.75" bestFit="1" customWidth="1"/>
    <col min="3" max="4" width="8.75" bestFit="1" customWidth="1"/>
    <col min="5" max="5" width="8.9140625" bestFit="1" customWidth="1"/>
  </cols>
  <sheetData>
    <row r="1" spans="1:5">
      <c r="A1" s="28" t="s">
        <v>148</v>
      </c>
    </row>
    <row r="3" spans="1:5">
      <c r="A3" t="s">
        <v>132</v>
      </c>
      <c r="B3" t="s">
        <v>145</v>
      </c>
      <c r="C3" t="s">
        <v>89</v>
      </c>
      <c r="D3" t="s">
        <v>142</v>
      </c>
      <c r="E3" t="s">
        <v>146</v>
      </c>
    </row>
    <row r="4" spans="1:5">
      <c r="A4" t="s">
        <v>147</v>
      </c>
      <c r="B4" s="27">
        <v>44462</v>
      </c>
      <c r="C4" t="s">
        <v>137</v>
      </c>
      <c r="D4" t="s">
        <v>140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B9" sqref="B9"/>
    </sheetView>
  </sheetViews>
  <sheetFormatPr defaultRowHeight="17"/>
  <cols>
    <col min="1" max="1" width="7.08203125" bestFit="1" customWidth="1"/>
    <col min="2" max="5" width="12.5" bestFit="1" customWidth="1"/>
  </cols>
  <sheetData>
    <row r="2" spans="1:5">
      <c r="A2" s="25" t="s">
        <v>132</v>
      </c>
      <c r="B2" t="s">
        <v>133</v>
      </c>
    </row>
    <row r="4" spans="1:5">
      <c r="B4" s="25" t="s">
        <v>142</v>
      </c>
      <c r="C4" s="25" t="s">
        <v>143</v>
      </c>
    </row>
    <row r="5" spans="1:5">
      <c r="B5" t="s">
        <v>140</v>
      </c>
      <c r="D5" t="s">
        <v>141</v>
      </c>
    </row>
    <row r="6" spans="1:5">
      <c r="A6" s="25" t="s">
        <v>89</v>
      </c>
      <c r="B6" t="s">
        <v>134</v>
      </c>
      <c r="C6" t="s">
        <v>144</v>
      </c>
      <c r="D6" t="s">
        <v>134</v>
      </c>
      <c r="E6" t="s">
        <v>144</v>
      </c>
    </row>
    <row r="7" spans="1:5">
      <c r="A7" t="s">
        <v>139</v>
      </c>
      <c r="B7" s="26"/>
      <c r="C7" s="26">
        <v>0</v>
      </c>
      <c r="D7" s="26">
        <v>950000</v>
      </c>
      <c r="E7" s="26">
        <v>140000</v>
      </c>
    </row>
    <row r="8" spans="1:5">
      <c r="A8" t="s">
        <v>138</v>
      </c>
      <c r="B8" s="26">
        <v>950000</v>
      </c>
      <c r="C8" s="26">
        <v>140000</v>
      </c>
      <c r="D8" s="26">
        <v>950000</v>
      </c>
      <c r="E8" s="26">
        <v>140000</v>
      </c>
    </row>
    <row r="9" spans="1:5">
      <c r="A9" t="s">
        <v>137</v>
      </c>
      <c r="B9" s="26">
        <v>950000</v>
      </c>
      <c r="C9" s="26">
        <v>140000</v>
      </c>
      <c r="D9" s="26"/>
      <c r="E9" s="26">
        <v>0</v>
      </c>
    </row>
    <row r="10" spans="1:5">
      <c r="A10" t="s">
        <v>135</v>
      </c>
      <c r="B10" s="26"/>
      <c r="C10" s="26">
        <v>0</v>
      </c>
      <c r="D10" s="26">
        <v>950000</v>
      </c>
      <c r="E10" s="26">
        <v>140000</v>
      </c>
    </row>
    <row r="11" spans="1:5">
      <c r="A11" t="s">
        <v>136</v>
      </c>
      <c r="B11" s="26"/>
      <c r="C11" s="26">
        <v>0</v>
      </c>
      <c r="D11" s="26">
        <v>950000</v>
      </c>
      <c r="E11" s="26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BDEE0-799D-4A63-B6F2-DA39302157EB}">
  <sheetPr codeName="Sheet10">
    <outlinePr summaryBelow="0"/>
  </sheetPr>
  <dimension ref="B1:F12"/>
  <sheetViews>
    <sheetView showGridLines="0" workbookViewId="0"/>
  </sheetViews>
  <sheetFormatPr defaultRowHeight="17" outlineLevelRow="1" outlineLevelCol="1"/>
  <cols>
    <col min="3" max="3" width="6.25" bestFit="1" customWidth="1"/>
    <col min="4" max="6" width="10.58203125" bestFit="1" customWidth="1" outlineLevel="1"/>
  </cols>
  <sheetData>
    <row r="1" spans="2:6" ht="17.5" thickBot="1"/>
    <row r="2" spans="2:6">
      <c r="B2" s="32" t="s">
        <v>153</v>
      </c>
      <c r="C2" s="33"/>
      <c r="D2" s="39"/>
      <c r="E2" s="39"/>
      <c r="F2" s="39"/>
    </row>
    <row r="3" spans="2:6" collapsed="1">
      <c r="B3" s="31"/>
      <c r="C3" s="31"/>
      <c r="D3" s="40" t="s">
        <v>155</v>
      </c>
      <c r="E3" s="40" t="s">
        <v>152</v>
      </c>
      <c r="F3" s="40" t="s">
        <v>161</v>
      </c>
    </row>
    <row r="4" spans="2:6" ht="48" hidden="1" outlineLevel="1">
      <c r="B4" s="35"/>
      <c r="C4" s="35"/>
      <c r="D4" s="29"/>
      <c r="E4" s="42" t="s">
        <v>160</v>
      </c>
      <c r="F4" s="42" t="s">
        <v>160</v>
      </c>
    </row>
    <row r="5" spans="2:6">
      <c r="B5" s="36" t="s">
        <v>154</v>
      </c>
      <c r="C5" s="37"/>
      <c r="D5" s="34"/>
      <c r="E5" s="34"/>
      <c r="F5" s="34"/>
    </row>
    <row r="6" spans="2:6" outlineLevel="1">
      <c r="B6" s="35"/>
      <c r="C6" s="35" t="s">
        <v>149</v>
      </c>
      <c r="D6" s="29">
        <v>291</v>
      </c>
      <c r="E6" s="41">
        <v>300</v>
      </c>
      <c r="F6" s="41">
        <v>250</v>
      </c>
    </row>
    <row r="7" spans="2:6" outlineLevel="1">
      <c r="B7" s="35"/>
      <c r="C7" s="35" t="s">
        <v>150</v>
      </c>
      <c r="D7" s="29">
        <v>580</v>
      </c>
      <c r="E7" s="41">
        <v>600</v>
      </c>
      <c r="F7" s="41">
        <v>550</v>
      </c>
    </row>
    <row r="8" spans="2:6">
      <c r="B8" s="36" t="s">
        <v>156</v>
      </c>
      <c r="C8" s="37"/>
      <c r="D8" s="34"/>
      <c r="E8" s="34"/>
      <c r="F8" s="34"/>
    </row>
    <row r="9" spans="2:6" ht="17.5" outlineLevel="1" thickBot="1">
      <c r="B9" s="38"/>
      <c r="C9" s="38" t="s">
        <v>151</v>
      </c>
      <c r="D9" s="30">
        <v>1420043</v>
      </c>
      <c r="E9" s="30">
        <v>1467900</v>
      </c>
      <c r="F9" s="30">
        <v>1318750</v>
      </c>
    </row>
    <row r="10" spans="2:6">
      <c r="B10" t="s">
        <v>157</v>
      </c>
    </row>
    <row r="11" spans="2:6">
      <c r="B11" t="s">
        <v>158</v>
      </c>
    </row>
    <row r="12" spans="2:6">
      <c r="B12" t="s">
        <v>159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E12" sqref="E12"/>
    </sheetView>
  </sheetViews>
  <sheetFormatPr defaultRowHeight="17"/>
  <cols>
    <col min="1" max="1" width="9.8320312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2" t="s">
        <v>27</v>
      </c>
      <c r="B12" s="23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2" t="s">
        <v>85</v>
      </c>
      <c r="B14" s="23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곤듀" comment="만든 사람 곤듀 날짜 2026-01-13">
      <inputCells r="B15" val="300"/>
      <inputCells r="B16" val="600"/>
    </scenario>
    <scenario name="단가 감소" locked="1" count="2" user="곤듀" comment="만든 사람 곤듀 날짜 2026-01-13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D776867E-7083-4120-BF2D-FC87ECE5307E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8" zoomScaleNormal="100" workbookViewId="0">
      <selection activeCell="K24" sqref="K24"/>
    </sheetView>
  </sheetViews>
  <sheetFormatPr defaultRowHeight="17"/>
  <cols>
    <col min="4" max="4" width="11.58203125" bestFit="1" customWidth="1"/>
  </cols>
  <sheetData>
    <row r="1" spans="1:8" ht="21">
      <c r="A1" s="24" t="s">
        <v>87</v>
      </c>
      <c r="B1" s="24"/>
      <c r="C1" s="24"/>
      <c r="D1" s="24"/>
      <c r="E1" s="24"/>
      <c r="F1" s="24"/>
      <c r="G1" s="24"/>
      <c r="H1" s="24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F12" sqref="F12"/>
    </sheetView>
  </sheetViews>
  <sheetFormatPr defaultRowHeight="17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44" t="s">
        <v>105</v>
      </c>
      <c r="B3" s="43">
        <v>1</v>
      </c>
      <c r="C3" s="43">
        <v>2</v>
      </c>
      <c r="D3" s="43">
        <v>1</v>
      </c>
    </row>
    <row r="4" spans="1:4">
      <c r="A4" s="44" t="s">
        <v>106</v>
      </c>
      <c r="B4" s="43">
        <v>0</v>
      </c>
      <c r="C4" s="43">
        <v>0</v>
      </c>
      <c r="D4" s="43">
        <v>0</v>
      </c>
    </row>
    <row r="5" spans="1:4">
      <c r="A5" s="44" t="s">
        <v>107</v>
      </c>
      <c r="B5" s="43">
        <v>0</v>
      </c>
      <c r="C5" s="43">
        <v>1</v>
      </c>
      <c r="D5" s="43">
        <v>0</v>
      </c>
    </row>
    <row r="6" spans="1:4">
      <c r="A6" s="44" t="s">
        <v>108</v>
      </c>
      <c r="B6" s="43">
        <v>0</v>
      </c>
      <c r="C6" s="43">
        <v>1</v>
      </c>
      <c r="D6" s="43">
        <v>0</v>
      </c>
    </row>
    <row r="7" spans="1:4">
      <c r="A7" s="44" t="s">
        <v>109</v>
      </c>
      <c r="B7" s="43">
        <v>1</v>
      </c>
      <c r="C7" s="43">
        <v>0</v>
      </c>
      <c r="D7" s="43">
        <v>0</v>
      </c>
    </row>
    <row r="8" spans="1:4">
      <c r="A8" s="44" t="s">
        <v>110</v>
      </c>
      <c r="B8" s="43">
        <v>0</v>
      </c>
      <c r="C8" s="43">
        <v>1</v>
      </c>
      <c r="D8" s="43">
        <v>1</v>
      </c>
    </row>
    <row r="9" spans="1:4">
      <c r="A9" s="44" t="s">
        <v>111</v>
      </c>
      <c r="B9" s="43">
        <v>0</v>
      </c>
      <c r="C9" s="43">
        <v>0</v>
      </c>
      <c r="D9" s="43">
        <v>1</v>
      </c>
    </row>
    <row r="10" spans="1:4">
      <c r="A10" s="44" t="s">
        <v>112</v>
      </c>
      <c r="B10" s="43">
        <v>1</v>
      </c>
      <c r="C10" s="43">
        <v>2</v>
      </c>
      <c r="D10" s="43">
        <v>2</v>
      </c>
    </row>
    <row r="11" spans="1:4">
      <c r="A11" s="44" t="s">
        <v>113</v>
      </c>
      <c r="B11" s="43">
        <v>1</v>
      </c>
      <c r="C11" s="43">
        <v>0</v>
      </c>
      <c r="D11" s="43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5</vt:i4>
      </vt:variant>
    </vt:vector>
  </HeadingPairs>
  <TitlesOfParts>
    <vt:vector size="15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 영민</cp:lastModifiedBy>
  <cp:lastPrinted>2026-01-12T05:47:39Z</cp:lastPrinted>
  <dcterms:created xsi:type="dcterms:W3CDTF">2023-05-11T11:47:16Z</dcterms:created>
  <dcterms:modified xsi:type="dcterms:W3CDTF">2026-01-13T04:39:32Z</dcterms:modified>
</cp:coreProperties>
</file>