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stk\OneDrive\바탕 화면\김연솔\2025_기본서_컴활2급실기_학습자료_241127 update\연습파일\"/>
    </mc:Choice>
  </mc:AlternateContent>
  <xr:revisionPtr revIDLastSave="0" documentId="13_ncr:1_{442696A8-97D8-4131-B394-D932BA3211E1}" xr6:coauthVersionLast="47" xr6:coauthVersionMax="47" xr10:uidLastSave="{00000000-0000-0000-0000-000000000000}"/>
  <bookViews>
    <workbookView xWindow="-120" yWindow="-120" windowWidth="29040" windowHeight="15720" activeTab="10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'기본작업-4'!$A$3:$F$12</definedName>
    <definedName name="_xlnm.Criteria" localSheetId="3">'기본작업-4'!$A$15:$B$17</definedName>
    <definedName name="_xlnm.Extract" localSheetId="3">'기본작업-4'!$A$20:$F$20</definedName>
  </definedNames>
  <calcPr calcId="191029"/>
  <pivotCaches>
    <pivotCache cacheId="5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7" l="1"/>
  <c r="G31" i="4"/>
  <c r="I16" i="4"/>
  <c r="I17" i="4"/>
  <c r="I18" i="4"/>
  <c r="I19" i="4"/>
  <c r="I20" i="4"/>
  <c r="I21" i="4"/>
  <c r="I22" i="4"/>
  <c r="I23" i="4"/>
  <c r="I15" i="4"/>
  <c r="H16" i="4"/>
  <c r="H17" i="4"/>
  <c r="H18" i="4"/>
  <c r="H19" i="4"/>
  <c r="H20" i="4"/>
  <c r="H21" i="4"/>
  <c r="H22" i="4"/>
  <c r="H23" i="4"/>
  <c r="H15" i="4"/>
  <c r="C22" i="4"/>
  <c r="K3" i="4"/>
  <c r="E4" i="4"/>
  <c r="E5" i="4"/>
  <c r="E6" i="4"/>
  <c r="E7" i="4"/>
  <c r="E8" i="4"/>
  <c r="E9" i="4"/>
  <c r="E3" i="4"/>
  <c r="E4" i="9"/>
  <c r="E5" i="10" l="1"/>
  <c r="E6" i="10"/>
  <c r="E7" i="10"/>
  <c r="E8" i="10"/>
  <c r="E9" i="10"/>
  <c r="E10" i="10"/>
  <c r="E11" i="10"/>
  <c r="E12" i="10"/>
  <c r="E13" i="10"/>
  <c r="E14" i="10"/>
  <c r="E15" i="10"/>
  <c r="E16" i="10"/>
  <c r="E4" i="10"/>
  <c r="H5" i="6"/>
  <c r="H6" i="6"/>
  <c r="H7" i="6"/>
  <c r="H8" i="6"/>
  <c r="H9" i="6"/>
  <c r="H10" i="6"/>
  <c r="H11" i="6"/>
  <c r="H4" i="6"/>
  <c r="G5" i="6"/>
  <c r="G6" i="6"/>
  <c r="G7" i="6"/>
  <c r="G8" i="6"/>
  <c r="G9" i="6"/>
  <c r="G10" i="6"/>
  <c r="G11" i="6"/>
  <c r="G4" i="6"/>
  <c r="E1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yongmin kim</author>
  </authors>
  <commentList>
    <comment ref="A1" authorId="0" shapeId="0" xr:uid="{2A22F1D8-D5C7-4ED2-8E91-3355B4AC85D9}">
      <text>
        <r>
          <rPr>
            <b/>
            <sz val="9"/>
            <color indexed="81"/>
            <rFont val="돋움"/>
            <family val="3"/>
            <charset val="129"/>
          </rPr>
          <t>산업자원부에서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자료제공</t>
        </r>
      </text>
    </comment>
  </commentList>
</comments>
</file>

<file path=xl/sharedStrings.xml><?xml version="1.0" encoding="utf-8"?>
<sst xmlns="http://schemas.openxmlformats.org/spreadsheetml/2006/main" count="461" uniqueCount="269">
  <si>
    <t>농약안전사용기준</t>
    <phoneticPr fontId="1" type="noConversion"/>
  </si>
  <si>
    <t xml:space="preserve">[표1] </t>
  </si>
  <si>
    <t>중간고사 성적현황</t>
  </si>
  <si>
    <t>성명</t>
  </si>
  <si>
    <t>시험</t>
  </si>
  <si>
    <t>과제</t>
  </si>
  <si>
    <t>총점</t>
  </si>
  <si>
    <t>평점</t>
  </si>
  <si>
    <t>이덕환</t>
  </si>
  <si>
    <t>안치연</t>
  </si>
  <si>
    <t>강청기</t>
  </si>
  <si>
    <t>연구현</t>
  </si>
  <si>
    <t>사은숙</t>
  </si>
  <si>
    <t>봉하영</t>
  </si>
  <si>
    <t>오지락</t>
  </si>
  <si>
    <t>[표3]</t>
  </si>
  <si>
    <t>호봉 현황표</t>
  </si>
  <si>
    <t>호봉</t>
  </si>
  <si>
    <t>부서</t>
  </si>
  <si>
    <t>이름</t>
  </si>
  <si>
    <t>대리</t>
  </si>
  <si>
    <t>영업부</t>
  </si>
  <si>
    <t>김민정</t>
  </si>
  <si>
    <t>과장</t>
  </si>
  <si>
    <t>총무부</t>
  </si>
  <si>
    <t>김애정</t>
  </si>
  <si>
    <t>김윤성</t>
  </si>
  <si>
    <t>인사부</t>
  </si>
  <si>
    <t>김준현</t>
  </si>
  <si>
    <t>수출부</t>
  </si>
  <si>
    <t>박경미</t>
  </si>
  <si>
    <t>박민수</t>
  </si>
  <si>
    <t>부장</t>
  </si>
  <si>
    <t>관리부</t>
  </si>
  <si>
    <t>박은경</t>
  </si>
  <si>
    <t>차장</t>
  </si>
  <si>
    <t>이성훈</t>
  </si>
  <si>
    <t>대리직 최고호봉자</t>
  </si>
  <si>
    <t>[표2]</t>
  </si>
  <si>
    <t>문구 수출 실적표</t>
  </si>
  <si>
    <t>제품명</t>
  </si>
  <si>
    <t>제조회사</t>
  </si>
  <si>
    <t>수출단가</t>
  </si>
  <si>
    <t>수출량</t>
  </si>
  <si>
    <t>만년필</t>
  </si>
  <si>
    <t>그린문구</t>
  </si>
  <si>
    <t>다이어리</t>
  </si>
  <si>
    <t>수성펜</t>
  </si>
  <si>
    <t>해피문구</t>
  </si>
  <si>
    <t>동경문구</t>
  </si>
  <si>
    <t>다이어리 비율</t>
    <phoneticPr fontId="1" type="noConversion"/>
  </si>
  <si>
    <t>[표4]</t>
  </si>
  <si>
    <t>제품 판매 현황</t>
  </si>
  <si>
    <t>제품코드</t>
  </si>
  <si>
    <t>등급</t>
  </si>
  <si>
    <t>판매량</t>
  </si>
  <si>
    <t>단가</t>
  </si>
  <si>
    <t>ssd-b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</si>
  <si>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</si>
  <si>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</si>
  <si>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</si>
  <si>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cd -a</t>
    <phoneticPr fontId="1" type="noConversion"/>
  </si>
  <si>
    <t>cd -b</t>
    <phoneticPr fontId="1" type="noConversion"/>
  </si>
  <si>
    <t xml:space="preserve">[표5] </t>
  </si>
  <si>
    <t>가전 제품 판매 현황</t>
  </si>
  <si>
    <t>월별</t>
  </si>
  <si>
    <t>지점</t>
  </si>
  <si>
    <t>냉장고</t>
  </si>
  <si>
    <t>청소기</t>
  </si>
  <si>
    <t>1월</t>
  </si>
  <si>
    <t>강북</t>
  </si>
  <si>
    <t>강남</t>
  </si>
  <si>
    <t>2월</t>
  </si>
  <si>
    <t>3월</t>
  </si>
  <si>
    <t>4월</t>
  </si>
  <si>
    <t>5월</t>
  </si>
  <si>
    <t>6월</t>
  </si>
  <si>
    <t>차이</t>
    <phoneticPr fontId="1" type="noConversion"/>
  </si>
  <si>
    <t>조사일 :</t>
    <phoneticPr fontId="1" type="noConversion"/>
  </si>
  <si>
    <t>구분</t>
  </si>
  <si>
    <t>적용기간</t>
  </si>
  <si>
    <t>측정값</t>
  </si>
  <si>
    <t>측정단위</t>
  </si>
  <si>
    <t>한국</t>
  </si>
  <si>
    <t>미국</t>
  </si>
  <si>
    <t>일본</t>
  </si>
  <si>
    <t>독일</t>
  </si>
  <si>
    <t>경제성장률</t>
  </si>
  <si>
    <t>2020~2025</t>
  </si>
  <si>
    <t>연평균</t>
  </si>
  <si>
    <t>%</t>
  </si>
  <si>
    <t>에너지소비증가율</t>
  </si>
  <si>
    <t>1인당 에너지 소비</t>
  </si>
  <si>
    <t>월평균</t>
  </si>
  <si>
    <t>TOE</t>
  </si>
  <si>
    <t>석유의존도</t>
  </si>
  <si>
    <t>해외의존도</t>
  </si>
  <si>
    <t>에너지 이용현황</t>
    <phoneticPr fontId="1" type="noConversion"/>
  </si>
  <si>
    <t>수산물 경매가격표</t>
    <phoneticPr fontId="1" type="noConversion"/>
  </si>
  <si>
    <t>12월 19일</t>
    <phoneticPr fontId="1" type="noConversion"/>
  </si>
  <si>
    <t>품목</t>
  </si>
  <si>
    <t>산지</t>
  </si>
  <si>
    <t>단위</t>
  </si>
  <si>
    <t>상품</t>
  </si>
  <si>
    <t>중품</t>
  </si>
  <si>
    <t>하품</t>
  </si>
  <si>
    <t>광어</t>
  </si>
  <si>
    <t>경남</t>
  </si>
  <si>
    <t>자연 1Kg</t>
  </si>
  <si>
    <t>농어</t>
  </si>
  <si>
    <t>경북</t>
  </si>
  <si>
    <t>대구</t>
  </si>
  <si>
    <t>강원</t>
  </si>
  <si>
    <t>도미</t>
  </si>
  <si>
    <t>전남</t>
  </si>
  <si>
    <t>양식 1Kg</t>
  </si>
  <si>
    <t>방어</t>
  </si>
  <si>
    <t>붕장어</t>
  </si>
  <si>
    <t>오징어</t>
  </si>
  <si>
    <t>충남</t>
  </si>
  <si>
    <t>자연 8Kg</t>
  </si>
  <si>
    <t>우럭</t>
  </si>
  <si>
    <t>전복</t>
  </si>
  <si>
    <t>[표1] 지역별 중간고사 성적 현황</t>
    <phoneticPr fontId="1" type="noConversion"/>
  </si>
  <si>
    <t>[표2] 지역별 기말고사 성적 현황</t>
    <phoneticPr fontId="1" type="noConversion"/>
  </si>
  <si>
    <t>지역</t>
  </si>
  <si>
    <t>국어</t>
  </si>
  <si>
    <t>영어</t>
  </si>
  <si>
    <t>충남 천안</t>
  </si>
  <si>
    <t>박수정</t>
  </si>
  <si>
    <t>충북 청주</t>
  </si>
  <si>
    <t>최하나</t>
  </si>
  <si>
    <t>경기 안산</t>
  </si>
  <si>
    <t>이진수</t>
  </si>
  <si>
    <t>강원 춘천</t>
  </si>
  <si>
    <t>서정희</t>
  </si>
  <si>
    <t>서울 잠실</t>
  </si>
  <si>
    <t>박명인</t>
  </si>
  <si>
    <t>경기 수원</t>
  </si>
  <si>
    <t>이영희</t>
  </si>
  <si>
    <t>충북 제천</t>
  </si>
  <si>
    <t>성진영</t>
  </si>
  <si>
    <t>서울 마포</t>
  </si>
  <si>
    <t>최미경</t>
  </si>
  <si>
    <t>강원 강릉</t>
  </si>
  <si>
    <t>김상욱</t>
  </si>
  <si>
    <t>충남 서산</t>
  </si>
  <si>
    <t>최성완</t>
  </si>
  <si>
    <t>경기 시흥</t>
  </si>
  <si>
    <t>지승대</t>
  </si>
  <si>
    <t>서울 성북</t>
  </si>
  <si>
    <t>임선호</t>
  </si>
  <si>
    <t>강원 홍천</t>
  </si>
  <si>
    <t>김준용</t>
  </si>
  <si>
    <t>[표3] 지역별 전체 성적 현황</t>
    <phoneticPr fontId="1" type="noConversion"/>
  </si>
  <si>
    <t>지역</t>
    <phoneticPr fontId="1" type="noConversion"/>
  </si>
  <si>
    <t>국어</t>
    <phoneticPr fontId="1" type="noConversion"/>
  </si>
  <si>
    <t>영어</t>
    <phoneticPr fontId="1" type="noConversion"/>
  </si>
  <si>
    <t>문구 도매상 판매현황</t>
    <phoneticPr fontId="1" type="noConversion"/>
  </si>
  <si>
    <t>판매지역</t>
  </si>
  <si>
    <t>수량</t>
  </si>
  <si>
    <t>할인율</t>
  </si>
  <si>
    <t>매출액</t>
  </si>
  <si>
    <t>순위</t>
  </si>
  <si>
    <t>A2</t>
  </si>
  <si>
    <t>연필</t>
  </si>
  <si>
    <t>A1</t>
  </si>
  <si>
    <t>B2</t>
  </si>
  <si>
    <t>볼펜</t>
  </si>
  <si>
    <t>C1</t>
  </si>
  <si>
    <t>샤프</t>
  </si>
  <si>
    <t>B1</t>
  </si>
  <si>
    <t>C2</t>
  </si>
  <si>
    <t>세탁기</t>
    <phoneticPr fontId="1" type="noConversion"/>
  </si>
  <si>
    <t>판매현황</t>
    <phoneticPr fontId="1" type="noConversion"/>
  </si>
  <si>
    <t>판매형태</t>
  </si>
  <si>
    <t>납품수량</t>
  </si>
  <si>
    <t>반품수량</t>
  </si>
  <si>
    <t>A-134</t>
  </si>
  <si>
    <t>완제품</t>
  </si>
  <si>
    <t>B-312</t>
  </si>
  <si>
    <t>부품</t>
  </si>
  <si>
    <t>합계</t>
    <phoneticPr fontId="1" type="noConversion"/>
  </si>
  <si>
    <t>단가표</t>
    <phoneticPr fontId="1" type="noConversion"/>
  </si>
  <si>
    <t>A-134</t>
    <phoneticPr fontId="1" type="noConversion"/>
  </si>
  <si>
    <t>B-312</t>
    <phoneticPr fontId="1" type="noConversion"/>
  </si>
  <si>
    <t>인사 명부</t>
    <phoneticPr fontId="1" type="noConversion"/>
  </si>
  <si>
    <t>사원번호</t>
  </si>
  <si>
    <t>본봉</t>
  </si>
  <si>
    <t>송치윤</t>
  </si>
  <si>
    <t>사원</t>
  </si>
  <si>
    <t>영업4부</t>
  </si>
  <si>
    <t>조자룡</t>
  </si>
  <si>
    <t>영업3부</t>
  </si>
  <si>
    <t>이유림</t>
  </si>
  <si>
    <t>기획실</t>
  </si>
  <si>
    <t>조항승</t>
  </si>
  <si>
    <t>총무과</t>
  </si>
  <si>
    <t>전주욱</t>
  </si>
  <si>
    <t>곽장비</t>
  </si>
  <si>
    <t>노지심</t>
  </si>
  <si>
    <t>영업1부</t>
  </si>
  <si>
    <t>서정화</t>
  </si>
  <si>
    <t>송혜영</t>
  </si>
  <si>
    <t>이관우</t>
  </si>
  <si>
    <t>황비홍</t>
  </si>
  <si>
    <t>영업2부</t>
  </si>
  <si>
    <t>제갈량</t>
  </si>
  <si>
    <t>박유비</t>
  </si>
  <si>
    <t>이충렬</t>
  </si>
  <si>
    <t>최강석</t>
  </si>
  <si>
    <t>자재과</t>
  </si>
  <si>
    <t>김구완</t>
  </si>
  <si>
    <t>윤인수</t>
  </si>
  <si>
    <t>본봉합계</t>
    <phoneticPr fontId="1" type="noConversion"/>
  </si>
  <si>
    <t>사원</t>
    <phoneticPr fontId="1" type="noConversion"/>
  </si>
  <si>
    <t>영업 현황</t>
    <phoneticPr fontId="1" type="noConversion"/>
  </si>
  <si>
    <t>목표액</t>
  </si>
  <si>
    <t>달성액</t>
  </si>
  <si>
    <t>김사원</t>
  </si>
  <si>
    <t>김흥부</t>
  </si>
  <si>
    <t>이봉주</t>
  </si>
  <si>
    <t>조관우</t>
    <phoneticPr fontId="1" type="noConversion"/>
  </si>
  <si>
    <t>한수진</t>
    <phoneticPr fontId="1" type="noConversion"/>
  </si>
  <si>
    <t>유병문</t>
    <phoneticPr fontId="1" type="noConversion"/>
  </si>
  <si>
    <t>최신성</t>
    <phoneticPr fontId="1" type="noConversion"/>
  </si>
  <si>
    <t>1학기 성적 평가</t>
    <phoneticPr fontId="1" type="noConversion"/>
  </si>
  <si>
    <t>필기</t>
  </si>
  <si>
    <t>실기</t>
  </si>
  <si>
    <t>봉사</t>
  </si>
  <si>
    <t>평균</t>
  </si>
  <si>
    <t>김정진</t>
  </si>
  <si>
    <t>한구연</t>
  </si>
  <si>
    <t>허지혜</t>
  </si>
  <si>
    <t>도지원</t>
  </si>
  <si>
    <t>원형진</t>
  </si>
  <si>
    <t>사두리</t>
  </si>
  <si>
    <t>추나혜</t>
  </si>
  <si>
    <t>구진혜</t>
  </si>
  <si>
    <t>송유진</t>
  </si>
  <si>
    <t>직위</t>
    <phoneticPr fontId="1" type="noConversion"/>
  </si>
  <si>
    <t>cd -c</t>
    <phoneticPr fontId="1" type="noConversion"/>
  </si>
  <si>
    <t>ssd-c</t>
    <phoneticPr fontId="1" type="noConversion"/>
  </si>
  <si>
    <t>평균</t>
    <phoneticPr fontId="1" type="noConversion"/>
  </si>
  <si>
    <t>봉사</t>
    <phoneticPr fontId="1" type="noConversion"/>
  </si>
  <si>
    <t>&gt;90</t>
    <phoneticPr fontId="1" type="noConversion"/>
  </si>
  <si>
    <t>&lt;=60</t>
    <phoneticPr fontId="1" type="noConversion"/>
  </si>
  <si>
    <t>충북*</t>
    <phoneticPr fontId="1" type="noConversion"/>
  </si>
  <si>
    <t>경기*</t>
    <phoneticPr fontId="1" type="noConversion"/>
  </si>
  <si>
    <t>행 레이블</t>
  </si>
  <si>
    <t>(모두)</t>
  </si>
  <si>
    <t>열 레이블</t>
  </si>
  <si>
    <t>전체 최대 : 수량</t>
  </si>
  <si>
    <t>최대 : 수량</t>
  </si>
  <si>
    <t>전체 최대 : 매출액</t>
  </si>
  <si>
    <t>최대 : 매출액</t>
  </si>
  <si>
    <t>$B$20</t>
  </si>
  <si>
    <t>$B$21</t>
  </si>
  <si>
    <t>$E$17</t>
  </si>
  <si>
    <t>단가인상</t>
  </si>
  <si>
    <t>만든 사람 yongmin kim 날짜 2026-02-09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</si>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</sst>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8" formatCode="0.0_ "/>
    <numFmt numFmtId="181" formatCode="yyyy&quot;년 &quot;mm&quot;월 &quot;dd&quot;일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 val="doubleAccounting"/>
      <sz val="18"/>
      <color theme="1"/>
      <name val="바탕체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178" fontId="0" fillId="0" borderId="1" xfId="0" applyNumberFormat="1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178" fontId="0" fillId="0" borderId="11" xfId="0" applyNumberFormat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178" fontId="0" fillId="0" borderId="13" xfId="0" applyNumberFormat="1" applyBorder="1" applyAlignment="1">
      <alignment horizontal="distributed" vertical="center"/>
    </xf>
    <xf numFmtId="178" fontId="0" fillId="0" borderId="14" xfId="0" applyNumberFormat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41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16" xfId="0" applyNumberFormat="1" applyFill="1" applyBorder="1" applyAlignment="1">
      <alignment vertical="center"/>
    </xf>
    <xf numFmtId="0" fontId="10" fillId="3" borderId="17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1" fillId="4" borderId="16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right" vertical="center"/>
    </xf>
    <xf numFmtId="0" fontId="9" fillId="3" borderId="17" xfId="0" applyFont="1" applyFill="1" applyBorder="1" applyAlignment="1">
      <alignment horizontal="right" vertical="center"/>
    </xf>
    <xf numFmtId="0" fontId="0" fillId="5" borderId="0" xfId="0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42" fontId="0" fillId="0" borderId="1" xfId="1" applyNumberFormat="1" applyFon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4"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 현황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목표액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차트작업!$A$4:$A$12</c15:sqref>
                  </c15:fullRef>
                </c:ext>
              </c:extLst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차트작업!$D$4:$D$12</c15:sqref>
                  </c15:fullRef>
                </c:ext>
              </c:extLst>
              <c:f>(차트작업!$D$4:$D$5,차트작업!$D$8,차트작업!$D$10:$D$11)</c:f>
              <c:numCache>
                <c:formatCode>General</c:formatCode>
                <c:ptCount val="5"/>
                <c:pt idx="0">
                  <c:v>35200</c:v>
                </c:pt>
                <c:pt idx="1">
                  <c:v>12500</c:v>
                </c:pt>
                <c:pt idx="2">
                  <c:v>32560</c:v>
                </c:pt>
                <c:pt idx="3">
                  <c:v>45850</c:v>
                </c:pt>
                <c:pt idx="4">
                  <c:v>90400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099808"/>
        <c:axId val="1103100288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달성액</c:v>
                </c:pt>
              </c:strCache>
            </c:strRef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차트작업!$A$4:$A$12</c15:sqref>
                  </c15:fullRef>
                </c:ext>
              </c:extLst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차트작업!$E$4:$E$12</c15:sqref>
                  </c15:fullRef>
                </c:ext>
              </c:extLst>
              <c:f>(차트작업!$E$4:$E$5,차트작업!$E$8,차트작업!$E$10:$E$11)</c:f>
              <c:numCache>
                <c:formatCode>General</c:formatCode>
                <c:ptCount val="5"/>
                <c:pt idx="0">
                  <c:v>35000</c:v>
                </c:pt>
                <c:pt idx="1">
                  <c:v>21000</c:v>
                </c:pt>
                <c:pt idx="2">
                  <c:v>33000</c:v>
                </c:pt>
                <c:pt idx="3">
                  <c:v>43650</c:v>
                </c:pt>
                <c:pt idx="4">
                  <c:v>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784944"/>
        <c:axId val="817447456"/>
      </c:lineChart>
      <c:catAx>
        <c:axId val="11030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100288"/>
        <c:crosses val="autoZero"/>
        <c:auto val="1"/>
        <c:lblAlgn val="ctr"/>
        <c:lblOffset val="100"/>
        <c:noMultiLvlLbl val="0"/>
      </c:catAx>
      <c:valAx>
        <c:axId val="110310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099808"/>
        <c:crosses val="autoZero"/>
        <c:crossBetween val="between"/>
      </c:valAx>
      <c:valAx>
        <c:axId val="81744745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09784944"/>
        <c:crosses val="max"/>
        <c:crossBetween val="between"/>
        <c:dispUnits>
          <c:builtInUnit val="tenThousands"/>
          <c:dispUnitsLbl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ko-KR" altLang="en-US"/>
                    <a:t>만</a:t>
                  </a:r>
                  <a:endParaRPr lang="en-US" altLang="ko-K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809784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7447456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</xdr:row>
          <xdr:rowOff>0</xdr:rowOff>
        </xdr:from>
        <xdr:to>
          <xdr:col>8</xdr:col>
          <xdr:colOff>0</xdr:colOff>
          <xdr:row>19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본봉합계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19</xdr:row>
      <xdr:rowOff>0</xdr:rowOff>
    </xdr:from>
    <xdr:to>
      <xdr:col>8</xdr:col>
      <xdr:colOff>0</xdr:colOff>
      <xdr:row>21</xdr:row>
      <xdr:rowOff>0</xdr:rowOff>
    </xdr:to>
    <xdr:sp macro="[0]!회계" textlink="">
      <xdr:nvSpPr>
        <xdr:cNvPr id="2" name="직사각형 1">
          <a:extLst>
            <a:ext uri="{FF2B5EF4-FFF2-40B4-BE49-F238E27FC236}">
              <a16:creationId xmlns:a16="http://schemas.microsoft.com/office/drawing/2014/main" id="{B6F4ED8B-F171-FBCC-3147-3AE805677950}"/>
            </a:ext>
          </a:extLst>
        </xdr:cNvPr>
        <xdr:cNvSpPr/>
      </xdr:nvSpPr>
      <xdr:spPr>
        <a:xfrm>
          <a:off x="4095750" y="4029075"/>
          <a:ext cx="1371600" cy="4191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94B671B-C18A-C71C-DF09-CC697C93D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ngmin kim" refreshedDate="46062.895493981479" createdVersion="8" refreshedVersion="8" minRefreshableVersion="3" recordCount="8" xr:uid="{5FB8B068-CF91-4BC3-AA86-9B435D08D2C2}">
  <cacheSource type="worksheet">
    <worksheetSource ref="A3:H11" sheet="분석작업-2"/>
  </cacheSource>
  <cacheFields count="8">
    <cacheField name="제품코드" numFmtId="0">
      <sharedItems count="6">
        <s v="A2"/>
        <s v="A1"/>
        <s v="B2"/>
        <s v="C1"/>
        <s v="B1"/>
        <s v="C2"/>
      </sharedItems>
    </cacheField>
    <cacheField name="제품명" numFmtId="0">
      <sharedItems count="3">
        <s v="연필"/>
        <s v="볼펜"/>
        <s v="샤프"/>
      </sharedItems>
    </cacheField>
    <cacheField name="판매지역" numFmtId="0">
      <sharedItems count="2">
        <s v="강북"/>
        <s v="강남"/>
      </sharedItems>
    </cacheField>
    <cacheField name="단가" numFmtId="41">
      <sharedItems containsSemiMixedTypes="0" containsString="0" containsNumber="1" containsInteger="1" minValue="200" maxValue="1000"/>
    </cacheField>
    <cacheField name="수량" numFmtId="41">
      <sharedItems containsSemiMixedTypes="0" containsString="0" containsNumber="1" containsInteger="1" minValue="80" maxValue="1220"/>
    </cacheField>
    <cacheField name="할인율" numFmtId="9">
      <sharedItems containsSemiMixedTypes="0" containsString="0" containsNumber="1" minValue="0" maxValue="0.1"/>
    </cacheField>
    <cacheField name="매출액" numFmtId="41">
      <sharedItems containsSemiMixedTypes="0" containsString="0" containsNumber="1" containsInteger="1" minValue="68600" maxValue="435000"/>
    </cacheField>
    <cacheField name="순위" numFmtId="0">
      <sharedItems containsSemiMixedTypes="0" containsString="0" containsNumber="1" containsInteger="1" minValue="1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  <n v="200"/>
    <n v="521"/>
    <n v="0.03"/>
    <n v="101074"/>
    <n v="5"/>
  </r>
  <r>
    <x v="1"/>
    <x v="0"/>
    <x v="1"/>
    <n v="200"/>
    <n v="350"/>
    <n v="0.02"/>
    <n v="68600"/>
    <n v="8"/>
  </r>
  <r>
    <x v="2"/>
    <x v="1"/>
    <x v="0"/>
    <n v="500"/>
    <n v="870"/>
    <n v="0"/>
    <n v="435000"/>
    <n v="1"/>
  </r>
  <r>
    <x v="3"/>
    <x v="2"/>
    <x v="1"/>
    <n v="1000"/>
    <n v="80"/>
    <n v="0.1"/>
    <n v="72000"/>
    <n v="7"/>
  </r>
  <r>
    <x v="0"/>
    <x v="0"/>
    <x v="0"/>
    <n v="200"/>
    <n v="412"/>
    <n v="0.05"/>
    <n v="78280"/>
    <n v="6"/>
  </r>
  <r>
    <x v="4"/>
    <x v="1"/>
    <x v="1"/>
    <n v="500"/>
    <n v="336"/>
    <n v="0.04"/>
    <n v="161280"/>
    <n v="4"/>
  </r>
  <r>
    <x v="5"/>
    <x v="2"/>
    <x v="0"/>
    <n v="1000"/>
    <n v="280"/>
    <n v="0.02"/>
    <n v="274400"/>
    <n v="2"/>
  </r>
  <r>
    <x v="1"/>
    <x v="0"/>
    <x v="1"/>
    <n v="200"/>
    <n v="1220"/>
    <n v="0.03"/>
    <n v="23668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540129-F2AE-41ED-B904-9C796AF0EE78}" name="피벗 테이블1" cacheId="5" dataOnRows="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6:D25" firstHeaderRow="1" firstDataRow="2" firstDataCol="1" rowPageCount="1" colPageCount="1"/>
  <pivotFields count="8">
    <pivotField axis="axisPage" showAll="0">
      <items count="7">
        <item x="1"/>
        <item x="0"/>
        <item x="4"/>
        <item x="2"/>
        <item x="3"/>
        <item x="5"/>
        <item t="default"/>
      </items>
    </pivotField>
    <pivotField axis="axisCol" showAll="0">
      <items count="4">
        <item x="1"/>
        <item x="2"/>
        <item x="0"/>
        <item t="default"/>
      </items>
    </pivotField>
    <pivotField axis="axisRow" showAll="0">
      <items count="3">
        <item x="1"/>
        <item x="0"/>
        <item t="default"/>
      </items>
    </pivotField>
    <pivotField numFmtId="41" showAll="0"/>
    <pivotField dataField="1" numFmtId="41" showAll="0"/>
    <pivotField numFmtId="9" showAll="0"/>
    <pivotField dataField="1" numFmtId="41" showAll="0"/>
    <pivotField showAll="0"/>
  </pivotFields>
  <rowFields count="2">
    <field x="2"/>
    <field x="-2"/>
  </rowFields>
  <rowItems count="8">
    <i>
      <x/>
    </i>
    <i r="1">
      <x/>
    </i>
    <i r="1" i="1">
      <x v="1"/>
    </i>
    <i>
      <x v="1"/>
    </i>
    <i r="1">
      <x/>
    </i>
    <i r="1" i="1">
      <x v="1"/>
    </i>
    <i t="grand">
      <x/>
    </i>
    <i t="grand" i="1">
      <x/>
    </i>
  </rowItems>
  <colFields count="1">
    <field x="1"/>
  </colFields>
  <colItems count="3">
    <i>
      <x/>
    </i>
    <i>
      <x v="1"/>
    </i>
    <i>
      <x v="2"/>
    </i>
  </colItems>
  <pageFields count="1">
    <pageField fld="0" hier="-1"/>
  </pageFields>
  <dataFields count="2">
    <dataField name="최대 : 수량" fld="4" subtotal="max" baseField="0" baseItem="0" numFmtId="41"/>
    <dataField name="최대 : 매출액" fld="6" subtotal="max" baseField="0" baseItem="0" numFmtId="41"/>
  </dataFields>
  <formats count="3">
    <format dxfId="2">
      <pivotArea collapsedLevelsAreSubtotals="1" fieldPosition="0">
        <references count="2">
          <reference field="4294967294" count="2">
            <x v="0"/>
            <x v="1"/>
          </reference>
          <reference field="2" count="1" selected="0">
            <x v="0"/>
          </reference>
        </references>
      </pivotArea>
    </format>
    <format dxfId="1">
      <pivotArea collapsedLevelsAreSubtotals="1" fieldPosition="0">
        <references count="2">
          <reference field="4294967294" count="2">
            <x v="0"/>
            <x v="1"/>
          </reference>
          <reference field="2" count="1" selected="0">
            <x v="1"/>
          </reference>
        </references>
      </pivotArea>
    </format>
    <format dxfId="0">
      <pivotArea field="2" grandRow="1" outline="0" collapsedLevelsAreSubtotals="1" axis="axisRow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/>
  </sheetViews>
  <sheetFormatPr defaultRowHeight="16.5" x14ac:dyDescent="0.3"/>
  <cols>
    <col min="2" max="2" width="12.125" bestFit="1" customWidth="1"/>
    <col min="3" max="3" width="11.375" bestFit="1" customWidth="1"/>
    <col min="7" max="7" width="11.625" bestFit="1" customWidth="1"/>
  </cols>
  <sheetData>
    <row r="1" spans="1:7" x14ac:dyDescent="0.3">
      <c r="A1" t="s">
        <v>0</v>
      </c>
    </row>
    <row r="3" spans="1:7" x14ac:dyDescent="0.3">
      <c r="A3" s="1"/>
      <c r="B3" s="1"/>
      <c r="C3" s="1"/>
      <c r="D3" s="1"/>
      <c r="E3" s="1"/>
      <c r="F3" s="1"/>
      <c r="G3" s="1"/>
    </row>
    <row r="4" spans="1:7" x14ac:dyDescent="0.3">
      <c r="A4" s="1"/>
      <c r="B4" s="1"/>
      <c r="C4" s="1"/>
      <c r="D4" s="1"/>
      <c r="E4" s="1"/>
      <c r="F4" s="1"/>
      <c r="G4" s="1"/>
    </row>
    <row r="5" spans="1:7" x14ac:dyDescent="0.3">
      <c r="A5" s="1"/>
      <c r="B5" s="1"/>
      <c r="C5" s="1"/>
      <c r="D5" s="1"/>
      <c r="E5" s="1"/>
      <c r="F5" s="1"/>
      <c r="G5" s="1"/>
    </row>
    <row r="6" spans="1:7" x14ac:dyDescent="0.3">
      <c r="A6" s="1"/>
      <c r="B6" s="1"/>
      <c r="C6" s="1"/>
      <c r="D6" s="1"/>
      <c r="E6" s="1"/>
      <c r="F6" s="1"/>
      <c r="G6" s="1"/>
    </row>
    <row r="7" spans="1:7" x14ac:dyDescent="0.3">
      <c r="A7" s="1"/>
      <c r="B7" s="1"/>
      <c r="C7" s="1"/>
      <c r="D7" s="1"/>
      <c r="E7" s="1"/>
      <c r="F7" s="1"/>
      <c r="G7" s="1"/>
    </row>
    <row r="8" spans="1:7" x14ac:dyDescent="0.3">
      <c r="A8" s="1"/>
      <c r="B8" s="1"/>
      <c r="C8" s="1"/>
      <c r="D8" s="1"/>
      <c r="E8" s="1"/>
      <c r="F8" s="1"/>
      <c r="G8" s="1"/>
    </row>
    <row r="9" spans="1:7" x14ac:dyDescent="0.3">
      <c r="A9" s="1"/>
      <c r="B9" s="1"/>
      <c r="C9" s="1"/>
      <c r="D9" s="1"/>
      <c r="E9" s="1"/>
      <c r="F9" s="1"/>
      <c r="G9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21"/>
  <sheetViews>
    <sheetView workbookViewId="0">
      <selection activeCell="E4" sqref="E4:E21"/>
    </sheetView>
  </sheetViews>
  <sheetFormatPr defaultRowHeight="16.5" x14ac:dyDescent="0.3"/>
  <cols>
    <col min="5" max="5" width="12.125" customWidth="1"/>
    <col min="6" max="6" width="5.625" customWidth="1"/>
  </cols>
  <sheetData>
    <row r="1" spans="1:5" ht="20.25" x14ac:dyDescent="0.3">
      <c r="A1" s="11" t="s">
        <v>186</v>
      </c>
      <c r="B1" s="11"/>
      <c r="C1" s="11"/>
      <c r="D1" s="11"/>
      <c r="E1" s="11"/>
    </row>
    <row r="3" spans="1:5" x14ac:dyDescent="0.3">
      <c r="A3" s="4" t="s">
        <v>187</v>
      </c>
      <c r="B3" s="4" t="s">
        <v>19</v>
      </c>
      <c r="C3" s="4" t="s">
        <v>240</v>
      </c>
      <c r="D3" s="4" t="s">
        <v>18</v>
      </c>
      <c r="E3" s="4" t="s">
        <v>188</v>
      </c>
    </row>
    <row r="4" spans="1:5" x14ac:dyDescent="0.3">
      <c r="A4" s="4">
        <v>3425</v>
      </c>
      <c r="B4" s="4" t="s">
        <v>189</v>
      </c>
      <c r="C4" s="4" t="s">
        <v>190</v>
      </c>
      <c r="D4" s="4" t="s">
        <v>191</v>
      </c>
      <c r="E4" s="51">
        <v>254000</v>
      </c>
    </row>
    <row r="5" spans="1:5" x14ac:dyDescent="0.3">
      <c r="A5" s="4">
        <v>3323</v>
      </c>
      <c r="B5" s="4" t="s">
        <v>192</v>
      </c>
      <c r="C5" s="4" t="s">
        <v>190</v>
      </c>
      <c r="D5" s="4" t="s">
        <v>193</v>
      </c>
      <c r="E5" s="51">
        <v>246200</v>
      </c>
    </row>
    <row r="6" spans="1:5" x14ac:dyDescent="0.3">
      <c r="A6" s="4">
        <v>1003</v>
      </c>
      <c r="B6" s="4" t="s">
        <v>194</v>
      </c>
      <c r="C6" s="4" t="s">
        <v>215</v>
      </c>
      <c r="D6" s="4" t="s">
        <v>195</v>
      </c>
      <c r="E6" s="51">
        <v>256800</v>
      </c>
    </row>
    <row r="7" spans="1:5" x14ac:dyDescent="0.3">
      <c r="A7" s="4">
        <v>2209</v>
      </c>
      <c r="B7" s="4" t="s">
        <v>196</v>
      </c>
      <c r="C7" s="4" t="s">
        <v>190</v>
      </c>
      <c r="D7" s="4" t="s">
        <v>197</v>
      </c>
      <c r="E7" s="51">
        <v>246330</v>
      </c>
    </row>
    <row r="8" spans="1:5" x14ac:dyDescent="0.3">
      <c r="A8" s="4">
        <v>2107</v>
      </c>
      <c r="B8" s="4" t="s">
        <v>198</v>
      </c>
      <c r="C8" s="4" t="s">
        <v>190</v>
      </c>
      <c r="D8" s="4" t="s">
        <v>197</v>
      </c>
      <c r="E8" s="51">
        <v>262500</v>
      </c>
    </row>
    <row r="9" spans="1:5" x14ac:dyDescent="0.3">
      <c r="A9" s="4">
        <v>3322</v>
      </c>
      <c r="B9" s="4" t="s">
        <v>199</v>
      </c>
      <c r="C9" s="4" t="s">
        <v>190</v>
      </c>
      <c r="D9" s="4" t="s">
        <v>193</v>
      </c>
      <c r="E9" s="51">
        <v>245600</v>
      </c>
    </row>
    <row r="10" spans="1:5" x14ac:dyDescent="0.3">
      <c r="A10" s="4">
        <v>3115</v>
      </c>
      <c r="B10" s="4" t="s">
        <v>200</v>
      </c>
      <c r="C10" s="4" t="s">
        <v>190</v>
      </c>
      <c r="D10" s="4" t="s">
        <v>201</v>
      </c>
      <c r="E10" s="51">
        <v>235200</v>
      </c>
    </row>
    <row r="11" spans="1:5" x14ac:dyDescent="0.3">
      <c r="A11" s="4">
        <v>2210</v>
      </c>
      <c r="B11" s="4" t="s">
        <v>202</v>
      </c>
      <c r="C11" s="4" t="s">
        <v>190</v>
      </c>
      <c r="D11" s="4" t="s">
        <v>197</v>
      </c>
      <c r="E11" s="51">
        <v>264250</v>
      </c>
    </row>
    <row r="12" spans="1:5" x14ac:dyDescent="0.3">
      <c r="A12" s="4">
        <v>2106</v>
      </c>
      <c r="B12" s="4" t="s">
        <v>203</v>
      </c>
      <c r="C12" s="4" t="s">
        <v>190</v>
      </c>
      <c r="D12" s="4" t="s">
        <v>197</v>
      </c>
      <c r="E12" s="51">
        <v>252500</v>
      </c>
    </row>
    <row r="13" spans="1:5" x14ac:dyDescent="0.3">
      <c r="A13" s="4">
        <v>3321</v>
      </c>
      <c r="B13" s="4" t="s">
        <v>204</v>
      </c>
      <c r="C13" s="4" t="s">
        <v>190</v>
      </c>
      <c r="D13" s="4" t="s">
        <v>193</v>
      </c>
      <c r="E13" s="51">
        <v>258000</v>
      </c>
    </row>
    <row r="14" spans="1:5" x14ac:dyDescent="0.3">
      <c r="A14" s="4">
        <v>3217</v>
      </c>
      <c r="B14" s="4" t="s">
        <v>205</v>
      </c>
      <c r="C14" s="4" t="s">
        <v>190</v>
      </c>
      <c r="D14" s="4" t="s">
        <v>206</v>
      </c>
      <c r="E14" s="51">
        <v>232560</v>
      </c>
    </row>
    <row r="15" spans="1:5" x14ac:dyDescent="0.3">
      <c r="A15" s="4">
        <v>3112</v>
      </c>
      <c r="B15" s="4" t="s">
        <v>207</v>
      </c>
      <c r="C15" s="4" t="s">
        <v>20</v>
      </c>
      <c r="D15" s="4" t="s">
        <v>201</v>
      </c>
      <c r="E15" s="51">
        <v>335620</v>
      </c>
    </row>
    <row r="16" spans="1:5" x14ac:dyDescent="0.3">
      <c r="A16" s="4">
        <v>3320</v>
      </c>
      <c r="B16" s="4" t="s">
        <v>208</v>
      </c>
      <c r="C16" s="4" t="s">
        <v>20</v>
      </c>
      <c r="D16" s="4" t="s">
        <v>193</v>
      </c>
      <c r="E16" s="51">
        <v>342560</v>
      </c>
    </row>
    <row r="17" spans="1:5" x14ac:dyDescent="0.3">
      <c r="A17" s="4">
        <v>3424</v>
      </c>
      <c r="B17" s="4" t="s">
        <v>209</v>
      </c>
      <c r="C17" s="4" t="s">
        <v>20</v>
      </c>
      <c r="D17" s="4" t="s">
        <v>191</v>
      </c>
      <c r="E17" s="51">
        <v>365110</v>
      </c>
    </row>
    <row r="18" spans="1:5" x14ac:dyDescent="0.3">
      <c r="A18" s="4">
        <v>4029</v>
      </c>
      <c r="B18" s="4" t="s">
        <v>210</v>
      </c>
      <c r="C18" s="4" t="s">
        <v>20</v>
      </c>
      <c r="D18" s="4" t="s">
        <v>211</v>
      </c>
      <c r="E18" s="51">
        <v>352533</v>
      </c>
    </row>
    <row r="19" spans="1:5" x14ac:dyDescent="0.3">
      <c r="A19" s="4">
        <v>2105</v>
      </c>
      <c r="B19" s="4" t="s">
        <v>212</v>
      </c>
      <c r="C19" s="4" t="s">
        <v>20</v>
      </c>
      <c r="D19" s="4" t="s">
        <v>197</v>
      </c>
      <c r="E19" s="51">
        <v>345850</v>
      </c>
    </row>
    <row r="20" spans="1:5" x14ac:dyDescent="0.3">
      <c r="A20" s="4">
        <v>2208</v>
      </c>
      <c r="B20" s="4" t="s">
        <v>213</v>
      </c>
      <c r="C20" s="4" t="s">
        <v>20</v>
      </c>
      <c r="D20" s="4" t="s">
        <v>197</v>
      </c>
      <c r="E20" s="51">
        <v>356520</v>
      </c>
    </row>
    <row r="21" spans="1:5" x14ac:dyDescent="0.3">
      <c r="D21" s="4" t="s">
        <v>214</v>
      </c>
      <c r="E21" s="51">
        <f>SUM(E4:E20)</f>
        <v>4852133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본봉합계">
                <anchor moveWithCells="1" siz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2"/>
  <sheetViews>
    <sheetView tabSelected="1" workbookViewId="0">
      <selection activeCell="J20" sqref="J20"/>
    </sheetView>
  </sheetViews>
  <sheetFormatPr defaultRowHeight="16.5" x14ac:dyDescent="0.3"/>
  <sheetData>
    <row r="1" spans="1:5" ht="20.25" x14ac:dyDescent="0.3">
      <c r="A1" s="11" t="s">
        <v>216</v>
      </c>
      <c r="B1" s="11"/>
      <c r="C1" s="11"/>
      <c r="D1" s="11"/>
      <c r="E1" s="11"/>
    </row>
    <row r="3" spans="1:5" x14ac:dyDescent="0.3">
      <c r="A3" s="4" t="s">
        <v>19</v>
      </c>
      <c r="B3" s="4" t="s">
        <v>240</v>
      </c>
      <c r="C3" s="4" t="s">
        <v>18</v>
      </c>
      <c r="D3" s="4" t="s">
        <v>217</v>
      </c>
      <c r="E3" s="4" t="s">
        <v>218</v>
      </c>
    </row>
    <row r="4" spans="1:5" x14ac:dyDescent="0.3">
      <c r="A4" s="4" t="s">
        <v>219</v>
      </c>
      <c r="B4" s="4" t="s">
        <v>190</v>
      </c>
      <c r="C4" s="4" t="s">
        <v>206</v>
      </c>
      <c r="D4" s="10">
        <v>35200</v>
      </c>
      <c r="E4" s="10">
        <v>35000</v>
      </c>
    </row>
    <row r="5" spans="1:5" x14ac:dyDescent="0.3">
      <c r="A5" s="4" t="s">
        <v>220</v>
      </c>
      <c r="B5" s="4" t="s">
        <v>190</v>
      </c>
      <c r="C5" s="4" t="s">
        <v>206</v>
      </c>
      <c r="D5" s="10">
        <v>12500</v>
      </c>
      <c r="E5" s="10">
        <v>21000</v>
      </c>
    </row>
    <row r="6" spans="1:5" x14ac:dyDescent="0.3">
      <c r="A6" s="4" t="s">
        <v>200</v>
      </c>
      <c r="B6" s="4" t="s">
        <v>32</v>
      </c>
      <c r="C6" s="4" t="s">
        <v>201</v>
      </c>
      <c r="D6" s="10">
        <v>101200</v>
      </c>
      <c r="E6" s="10">
        <v>65000</v>
      </c>
    </row>
    <row r="7" spans="1:5" x14ac:dyDescent="0.3">
      <c r="A7" s="4" t="s">
        <v>189</v>
      </c>
      <c r="B7" s="4" t="s">
        <v>32</v>
      </c>
      <c r="C7" s="4" t="s">
        <v>191</v>
      </c>
      <c r="D7" s="10">
        <v>62533</v>
      </c>
      <c r="E7" s="10">
        <v>61890</v>
      </c>
    </row>
    <row r="8" spans="1:5" x14ac:dyDescent="0.3">
      <c r="A8" s="4" t="s">
        <v>222</v>
      </c>
      <c r="B8" s="4" t="s">
        <v>190</v>
      </c>
      <c r="C8" s="4" t="s">
        <v>193</v>
      </c>
      <c r="D8" s="10">
        <v>32560</v>
      </c>
      <c r="E8" s="10">
        <v>33000</v>
      </c>
    </row>
    <row r="9" spans="1:5" x14ac:dyDescent="0.3">
      <c r="A9" s="4" t="s">
        <v>221</v>
      </c>
      <c r="B9" s="4" t="s">
        <v>32</v>
      </c>
      <c r="C9" s="4" t="s">
        <v>206</v>
      </c>
      <c r="D9" s="10">
        <v>64250</v>
      </c>
      <c r="E9" s="10">
        <v>56000</v>
      </c>
    </row>
    <row r="10" spans="1:5" x14ac:dyDescent="0.3">
      <c r="A10" s="4" t="s">
        <v>223</v>
      </c>
      <c r="B10" s="4" t="s">
        <v>190</v>
      </c>
      <c r="C10" s="4" t="s">
        <v>191</v>
      </c>
      <c r="D10" s="10">
        <v>45850</v>
      </c>
      <c r="E10" s="10">
        <v>43650</v>
      </c>
    </row>
    <row r="11" spans="1:5" x14ac:dyDescent="0.3">
      <c r="A11" s="4" t="s">
        <v>224</v>
      </c>
      <c r="B11" s="4" t="s">
        <v>190</v>
      </c>
      <c r="C11" s="4" t="s">
        <v>201</v>
      </c>
      <c r="D11" s="10">
        <v>90400</v>
      </c>
      <c r="E11" s="10">
        <v>60000</v>
      </c>
    </row>
    <row r="12" spans="1:5" x14ac:dyDescent="0.3">
      <c r="A12" s="4" t="s">
        <v>225</v>
      </c>
      <c r="B12" s="4" t="s">
        <v>32</v>
      </c>
      <c r="C12" s="4" t="s">
        <v>193</v>
      </c>
      <c r="D12" s="10">
        <v>54000</v>
      </c>
      <c r="E12" s="10">
        <v>50000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9"/>
  <sheetViews>
    <sheetView workbookViewId="0">
      <selection activeCell="G13" sqref="G13"/>
    </sheetView>
  </sheetViews>
  <sheetFormatPr defaultRowHeight="16.5" x14ac:dyDescent="0.3"/>
  <cols>
    <col min="1" max="1" width="16.875" bestFit="1" customWidth="1"/>
    <col min="2" max="2" width="10.5" bestFit="1" customWidth="1"/>
  </cols>
  <sheetData>
    <row r="1" spans="1:8" ht="24.75" x14ac:dyDescent="0.3">
      <c r="A1" s="20" t="s">
        <v>97</v>
      </c>
      <c r="B1" s="20"/>
      <c r="C1" s="20"/>
      <c r="D1" s="20"/>
      <c r="E1" s="20"/>
      <c r="F1" s="20"/>
      <c r="G1" s="20"/>
      <c r="H1" s="20"/>
    </row>
    <row r="3" spans="1:8" ht="17.25" thickBot="1" x14ac:dyDescent="0.35">
      <c r="F3" s="1" t="s">
        <v>78</v>
      </c>
      <c r="G3" s="21">
        <v>45464</v>
      </c>
      <c r="H3" s="21"/>
    </row>
    <row r="4" spans="1:8" x14ac:dyDescent="0.3">
      <c r="A4" s="24" t="s">
        <v>79</v>
      </c>
      <c r="B4" s="25" t="s">
        <v>80</v>
      </c>
      <c r="C4" s="25" t="s">
        <v>81</v>
      </c>
      <c r="D4" s="25" t="s">
        <v>82</v>
      </c>
      <c r="E4" s="25" t="s">
        <v>83</v>
      </c>
      <c r="F4" s="25" t="s">
        <v>84</v>
      </c>
      <c r="G4" s="25" t="s">
        <v>85</v>
      </c>
      <c r="H4" s="26" t="s">
        <v>86</v>
      </c>
    </row>
    <row r="5" spans="1:8" x14ac:dyDescent="0.3">
      <c r="A5" s="27" t="s">
        <v>87</v>
      </c>
      <c r="B5" s="22" t="s">
        <v>88</v>
      </c>
      <c r="C5" s="22" t="s">
        <v>89</v>
      </c>
      <c r="D5" s="22" t="s">
        <v>90</v>
      </c>
      <c r="E5" s="23">
        <v>7.96</v>
      </c>
      <c r="F5" s="23">
        <v>2.14</v>
      </c>
      <c r="G5" s="23">
        <v>3.25</v>
      </c>
      <c r="H5" s="28">
        <v>3.61</v>
      </c>
    </row>
    <row r="6" spans="1:8" x14ac:dyDescent="0.3">
      <c r="A6" s="27" t="s">
        <v>91</v>
      </c>
      <c r="B6" s="22" t="s">
        <v>88</v>
      </c>
      <c r="C6" s="22" t="s">
        <v>89</v>
      </c>
      <c r="D6" s="22" t="s">
        <v>90</v>
      </c>
      <c r="E6" s="23">
        <v>10.44</v>
      </c>
      <c r="F6" s="23">
        <v>1.82</v>
      </c>
      <c r="G6" s="23">
        <v>3.43</v>
      </c>
      <c r="H6" s="28">
        <v>0.57999999999999996</v>
      </c>
    </row>
    <row r="7" spans="1:8" x14ac:dyDescent="0.3">
      <c r="A7" s="27" t="s">
        <v>92</v>
      </c>
      <c r="B7" s="22">
        <v>2025</v>
      </c>
      <c r="C7" s="22" t="s">
        <v>93</v>
      </c>
      <c r="D7" s="22" t="s">
        <v>94</v>
      </c>
      <c r="E7" s="23">
        <v>3.63</v>
      </c>
      <c r="F7" s="23">
        <v>7.99</v>
      </c>
      <c r="G7" s="23">
        <v>3.99</v>
      </c>
      <c r="H7" s="28">
        <v>4.16</v>
      </c>
    </row>
    <row r="8" spans="1:8" x14ac:dyDescent="0.3">
      <c r="A8" s="27" t="s">
        <v>95</v>
      </c>
      <c r="B8" s="22">
        <v>2025</v>
      </c>
      <c r="C8" s="22" t="s">
        <v>93</v>
      </c>
      <c r="D8" s="22" t="s">
        <v>90</v>
      </c>
      <c r="E8" s="23">
        <v>60.59</v>
      </c>
      <c r="F8" s="23">
        <v>39.1</v>
      </c>
      <c r="G8" s="23">
        <v>53.82</v>
      </c>
      <c r="H8" s="28">
        <v>39.83</v>
      </c>
    </row>
    <row r="9" spans="1:8" ht="17.25" thickBot="1" x14ac:dyDescent="0.35">
      <c r="A9" s="29" t="s">
        <v>96</v>
      </c>
      <c r="B9" s="30">
        <v>2025</v>
      </c>
      <c r="C9" s="30" t="s">
        <v>93</v>
      </c>
      <c r="D9" s="30" t="s">
        <v>90</v>
      </c>
      <c r="E9" s="31">
        <v>97.34</v>
      </c>
      <c r="F9" s="31">
        <v>26.55</v>
      </c>
      <c r="G9" s="31">
        <v>85.67</v>
      </c>
      <c r="H9" s="32">
        <v>44.62</v>
      </c>
    </row>
  </sheetData>
  <mergeCells count="2">
    <mergeCell ref="G3:H3"/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2"/>
  <sheetViews>
    <sheetView workbookViewId="0">
      <selection activeCell="J14" sqref="J14"/>
    </sheetView>
  </sheetViews>
  <sheetFormatPr defaultRowHeight="16.5" x14ac:dyDescent="0.3"/>
  <cols>
    <col min="3" max="3" width="9.125" bestFit="1" customWidth="1"/>
    <col min="4" max="4" width="9.375" bestFit="1" customWidth="1"/>
    <col min="5" max="6" width="9.125" bestFit="1" customWidth="1"/>
  </cols>
  <sheetData>
    <row r="1" spans="1:6" ht="20.25" x14ac:dyDescent="0.3">
      <c r="A1" s="11" t="s">
        <v>98</v>
      </c>
      <c r="B1" s="11"/>
      <c r="C1" s="11"/>
      <c r="D1" s="11"/>
      <c r="E1" s="11"/>
      <c r="F1" s="11"/>
    </row>
    <row r="2" spans="1:6" x14ac:dyDescent="0.3">
      <c r="F2" s="7" t="s">
        <v>99</v>
      </c>
    </row>
    <row r="3" spans="1:6" x14ac:dyDescent="0.3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</row>
    <row r="4" spans="1:6" x14ac:dyDescent="0.3">
      <c r="A4" s="4" t="s">
        <v>106</v>
      </c>
      <c r="B4" s="4" t="s">
        <v>107</v>
      </c>
      <c r="C4" s="4" t="s">
        <v>108</v>
      </c>
      <c r="D4" s="6">
        <v>41000</v>
      </c>
      <c r="E4" s="6">
        <v>24000</v>
      </c>
      <c r="F4" s="6">
        <v>6000</v>
      </c>
    </row>
    <row r="5" spans="1:6" x14ac:dyDescent="0.3">
      <c r="A5" s="4" t="s">
        <v>109</v>
      </c>
      <c r="B5" s="4" t="s">
        <v>110</v>
      </c>
      <c r="C5" s="4" t="s">
        <v>108</v>
      </c>
      <c r="D5" s="6">
        <v>10000</v>
      </c>
      <c r="E5" s="6">
        <v>7000</v>
      </c>
      <c r="F5" s="6">
        <v>5000</v>
      </c>
    </row>
    <row r="6" spans="1:6" x14ac:dyDescent="0.3">
      <c r="A6" s="4" t="s">
        <v>111</v>
      </c>
      <c r="B6" s="4" t="s">
        <v>112</v>
      </c>
      <c r="C6" s="4" t="s">
        <v>108</v>
      </c>
      <c r="D6" s="6">
        <v>17000</v>
      </c>
      <c r="E6" s="6">
        <v>11000</v>
      </c>
      <c r="F6" s="6">
        <v>6000</v>
      </c>
    </row>
    <row r="7" spans="1:6" x14ac:dyDescent="0.3">
      <c r="A7" s="4" t="s">
        <v>113</v>
      </c>
      <c r="B7" s="4" t="s">
        <v>114</v>
      </c>
      <c r="C7" s="4" t="s">
        <v>115</v>
      </c>
      <c r="D7" s="6">
        <v>8000</v>
      </c>
      <c r="E7" s="6"/>
      <c r="F7" s="6">
        <v>5000</v>
      </c>
    </row>
    <row r="8" spans="1:6" x14ac:dyDescent="0.3">
      <c r="A8" s="4" t="s">
        <v>116</v>
      </c>
      <c r="B8" s="4" t="s">
        <v>110</v>
      </c>
      <c r="C8" s="4" t="s">
        <v>108</v>
      </c>
      <c r="D8" s="6">
        <v>25000</v>
      </c>
      <c r="E8" s="6">
        <v>15000</v>
      </c>
      <c r="F8" s="6">
        <v>5000</v>
      </c>
    </row>
    <row r="9" spans="1:6" x14ac:dyDescent="0.3">
      <c r="A9" s="4" t="s">
        <v>117</v>
      </c>
      <c r="B9" s="4" t="s">
        <v>112</v>
      </c>
      <c r="C9" s="4" t="s">
        <v>108</v>
      </c>
      <c r="D9" s="6">
        <v>16000</v>
      </c>
      <c r="E9" s="6"/>
      <c r="F9" s="6">
        <v>14000</v>
      </c>
    </row>
    <row r="10" spans="1:6" x14ac:dyDescent="0.3">
      <c r="A10" s="4" t="s">
        <v>118</v>
      </c>
      <c r="B10" s="4" t="s">
        <v>119</v>
      </c>
      <c r="C10" s="4" t="s">
        <v>120</v>
      </c>
      <c r="D10" s="6">
        <v>19000</v>
      </c>
      <c r="E10" s="6">
        <v>15000</v>
      </c>
      <c r="F10" s="6">
        <v>8000</v>
      </c>
    </row>
    <row r="11" spans="1:6" x14ac:dyDescent="0.3">
      <c r="A11" s="4" t="s">
        <v>121</v>
      </c>
      <c r="B11" s="4" t="s">
        <v>107</v>
      </c>
      <c r="C11" s="4" t="s">
        <v>115</v>
      </c>
      <c r="D11" s="6"/>
      <c r="E11" s="6">
        <v>5000</v>
      </c>
      <c r="F11" s="6"/>
    </row>
    <row r="12" spans="1:6" x14ac:dyDescent="0.3">
      <c r="A12" s="4" t="s">
        <v>122</v>
      </c>
      <c r="B12" s="4" t="s">
        <v>114</v>
      </c>
      <c r="C12" s="4" t="s">
        <v>108</v>
      </c>
      <c r="D12" s="6">
        <v>130000</v>
      </c>
      <c r="E12" s="6"/>
      <c r="F12" s="6"/>
    </row>
  </sheetData>
  <mergeCells count="1">
    <mergeCell ref="A1:F1"/>
  </mergeCells>
  <phoneticPr fontId="1" type="noConversion"/>
  <conditionalFormatting sqref="A4:F12">
    <cfRule type="expression" dxfId="3" priority="1">
      <formula>LEFT($B4,1)="경"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D48C-A769-462F-8B1E-EE6F3D92FA9C}">
  <dimension ref="A1:F23"/>
  <sheetViews>
    <sheetView workbookViewId="0">
      <selection activeCell="D6" sqref="D6"/>
    </sheetView>
  </sheetViews>
  <sheetFormatPr defaultRowHeight="16.5" x14ac:dyDescent="0.3"/>
  <sheetData>
    <row r="1" spans="1:6" ht="20.25" x14ac:dyDescent="0.3">
      <c r="A1" s="11" t="s">
        <v>226</v>
      </c>
      <c r="B1" s="11"/>
      <c r="C1" s="11"/>
      <c r="D1" s="11"/>
      <c r="E1" s="11"/>
      <c r="F1" s="11"/>
    </row>
    <row r="3" spans="1:6" x14ac:dyDescent="0.3">
      <c r="A3" s="4" t="s">
        <v>3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163</v>
      </c>
    </row>
    <row r="4" spans="1:6" x14ac:dyDescent="0.3">
      <c r="A4" s="4" t="s">
        <v>231</v>
      </c>
      <c r="B4" s="4">
        <v>92</v>
      </c>
      <c r="C4" s="4">
        <v>84</v>
      </c>
      <c r="D4" s="4">
        <v>64</v>
      </c>
      <c r="E4" s="4">
        <f>AVERAGE(B4:D4)</f>
        <v>80</v>
      </c>
      <c r="F4" s="4">
        <v>6</v>
      </c>
    </row>
    <row r="5" spans="1:6" x14ac:dyDescent="0.3">
      <c r="A5" s="4" t="s">
        <v>232</v>
      </c>
      <c r="B5" s="4">
        <v>86</v>
      </c>
      <c r="C5" s="4">
        <v>77</v>
      </c>
      <c r="D5" s="4">
        <v>86</v>
      </c>
      <c r="E5" s="4">
        <v>83</v>
      </c>
      <c r="F5" s="4">
        <v>4</v>
      </c>
    </row>
    <row r="6" spans="1:6" x14ac:dyDescent="0.3">
      <c r="A6" s="4" t="s">
        <v>233</v>
      </c>
      <c r="B6" s="4">
        <v>75</v>
      </c>
      <c r="C6" s="4">
        <v>100</v>
      </c>
      <c r="D6" s="4">
        <v>92</v>
      </c>
      <c r="E6" s="4">
        <v>89</v>
      </c>
      <c r="F6" s="4">
        <v>3</v>
      </c>
    </row>
    <row r="7" spans="1:6" x14ac:dyDescent="0.3">
      <c r="A7" s="4" t="s">
        <v>234</v>
      </c>
      <c r="B7" s="4">
        <v>98</v>
      </c>
      <c r="C7" s="4">
        <v>98</v>
      </c>
      <c r="D7" s="4">
        <v>86</v>
      </c>
      <c r="E7" s="4">
        <v>94</v>
      </c>
      <c r="F7" s="4">
        <v>1</v>
      </c>
    </row>
    <row r="8" spans="1:6" x14ac:dyDescent="0.3">
      <c r="A8" s="4" t="s">
        <v>235</v>
      </c>
      <c r="B8" s="4">
        <v>75</v>
      </c>
      <c r="C8" s="4">
        <v>64</v>
      </c>
      <c r="D8" s="4">
        <v>55</v>
      </c>
      <c r="E8" s="4">
        <v>65</v>
      </c>
      <c r="F8" s="4">
        <v>8</v>
      </c>
    </row>
    <row r="9" spans="1:6" x14ac:dyDescent="0.3">
      <c r="A9" s="4" t="s">
        <v>236</v>
      </c>
      <c r="B9" s="4">
        <v>56</v>
      </c>
      <c r="C9" s="4">
        <v>98</v>
      </c>
      <c r="D9" s="4">
        <v>78</v>
      </c>
      <c r="E9" s="4">
        <v>77</v>
      </c>
      <c r="F9" s="4">
        <v>7</v>
      </c>
    </row>
    <row r="10" spans="1:6" x14ac:dyDescent="0.3">
      <c r="A10" s="4" t="s">
        <v>237</v>
      </c>
      <c r="B10" s="4">
        <v>46</v>
      </c>
      <c r="C10" s="4">
        <v>100</v>
      </c>
      <c r="D10" s="4">
        <v>47</v>
      </c>
      <c r="E10" s="4">
        <v>64</v>
      </c>
      <c r="F10" s="4">
        <v>9</v>
      </c>
    </row>
    <row r="11" spans="1:6" x14ac:dyDescent="0.3">
      <c r="A11" s="4" t="s">
        <v>238</v>
      </c>
      <c r="B11" s="4">
        <v>84</v>
      </c>
      <c r="C11" s="4">
        <v>88</v>
      </c>
      <c r="D11" s="4">
        <v>98</v>
      </c>
      <c r="E11" s="4">
        <v>90</v>
      </c>
      <c r="F11" s="4">
        <v>2</v>
      </c>
    </row>
    <row r="12" spans="1:6" x14ac:dyDescent="0.3">
      <c r="A12" s="4" t="s">
        <v>239</v>
      </c>
      <c r="B12" s="4">
        <v>100</v>
      </c>
      <c r="C12" s="4">
        <v>77</v>
      </c>
      <c r="D12" s="4">
        <v>68</v>
      </c>
      <c r="E12" s="4">
        <v>82</v>
      </c>
      <c r="F12" s="4">
        <v>5</v>
      </c>
    </row>
    <row r="15" spans="1:6" x14ac:dyDescent="0.3">
      <c r="A15" s="1" t="s">
        <v>243</v>
      </c>
      <c r="B15" s="1" t="s">
        <v>244</v>
      </c>
      <c r="C15" s="1"/>
    </row>
    <row r="16" spans="1:6" x14ac:dyDescent="0.3">
      <c r="A16" s="1" t="s">
        <v>245</v>
      </c>
      <c r="B16" s="1"/>
      <c r="C16" s="1"/>
    </row>
    <row r="17" spans="1:6" x14ac:dyDescent="0.3">
      <c r="A17" s="1"/>
      <c r="B17" s="1" t="s">
        <v>246</v>
      </c>
      <c r="C17" s="1"/>
    </row>
    <row r="20" spans="1:6" x14ac:dyDescent="0.3">
      <c r="A20" s="4" t="s">
        <v>3</v>
      </c>
      <c r="B20" s="4" t="s">
        <v>227</v>
      </c>
      <c r="C20" s="4" t="s">
        <v>228</v>
      </c>
      <c r="D20" s="4" t="s">
        <v>229</v>
      </c>
      <c r="E20" s="4" t="s">
        <v>230</v>
      </c>
      <c r="F20" s="4" t="s">
        <v>163</v>
      </c>
    </row>
    <row r="21" spans="1:6" x14ac:dyDescent="0.3">
      <c r="A21" s="4" t="s">
        <v>234</v>
      </c>
      <c r="B21" s="4">
        <v>98</v>
      </c>
      <c r="C21" s="4">
        <v>98</v>
      </c>
      <c r="D21" s="4">
        <v>86</v>
      </c>
      <c r="E21" s="4">
        <v>94</v>
      </c>
      <c r="F21" s="4">
        <v>1</v>
      </c>
    </row>
    <row r="22" spans="1:6" x14ac:dyDescent="0.3">
      <c r="A22" s="4" t="s">
        <v>235</v>
      </c>
      <c r="B22" s="4">
        <v>75</v>
      </c>
      <c r="C22" s="4">
        <v>64</v>
      </c>
      <c r="D22" s="4">
        <v>55</v>
      </c>
      <c r="E22" s="4">
        <v>65</v>
      </c>
      <c r="F22" s="4">
        <v>8</v>
      </c>
    </row>
    <row r="23" spans="1:6" x14ac:dyDescent="0.3">
      <c r="A23" s="4" t="s">
        <v>237</v>
      </c>
      <c r="B23" s="4">
        <v>46</v>
      </c>
      <c r="C23" s="4">
        <v>100</v>
      </c>
      <c r="D23" s="4">
        <v>47</v>
      </c>
      <c r="E23" s="4">
        <v>64</v>
      </c>
      <c r="F23" s="4">
        <v>9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opLeftCell="A13" workbookViewId="0">
      <selection activeCell="I33" sqref="I33"/>
    </sheetView>
  </sheetViews>
  <sheetFormatPr defaultRowHeight="16.5" x14ac:dyDescent="0.3"/>
  <cols>
    <col min="6" max="6" width="8.625" customWidth="1"/>
    <col min="9" max="9" width="8.625" customWidth="1"/>
    <col min="10" max="10" width="9.125" bestFit="1" customWidth="1"/>
  </cols>
  <sheetData>
    <row r="1" spans="1:12" x14ac:dyDescent="0.3">
      <c r="A1" s="2" t="s">
        <v>1</v>
      </c>
      <c r="B1" s="3" t="s">
        <v>2</v>
      </c>
      <c r="G1" s="2" t="s">
        <v>38</v>
      </c>
      <c r="H1" s="3" t="s">
        <v>39</v>
      </c>
    </row>
    <row r="2" spans="1:12" x14ac:dyDescent="0.3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40</v>
      </c>
      <c r="H2" s="4" t="s">
        <v>41</v>
      </c>
      <c r="I2" s="4" t="s">
        <v>42</v>
      </c>
      <c r="J2" s="4" t="s">
        <v>43</v>
      </c>
      <c r="K2" s="12" t="s">
        <v>50</v>
      </c>
      <c r="L2" s="12"/>
    </row>
    <row r="3" spans="1:12" x14ac:dyDescent="0.3">
      <c r="A3" s="4" t="s">
        <v>8</v>
      </c>
      <c r="B3" s="4">
        <v>48</v>
      </c>
      <c r="C3" s="4">
        <v>42</v>
      </c>
      <c r="D3" s="4">
        <v>90</v>
      </c>
      <c r="E3" s="4" t="str">
        <f>CHOOSE(INT(D3/10)+1,"F","F","F","D","D","C","C","B","B","A","A")</f>
        <v>A</v>
      </c>
      <c r="G3" s="4" t="s">
        <v>44</v>
      </c>
      <c r="H3" s="4" t="s">
        <v>45</v>
      </c>
      <c r="I3" s="6">
        <v>6100</v>
      </c>
      <c r="J3" s="6">
        <v>240000</v>
      </c>
      <c r="K3" s="13">
        <f>SUMIF(G3:G11,"다이어리",J3:J11)/SUM(J3:J11)</f>
        <v>0.35658914728682173</v>
      </c>
      <c r="L3" s="13"/>
    </row>
    <row r="4" spans="1:12" x14ac:dyDescent="0.3">
      <c r="A4" s="4" t="s">
        <v>9</v>
      </c>
      <c r="B4" s="4">
        <v>39</v>
      </c>
      <c r="C4" s="4">
        <v>40</v>
      </c>
      <c r="D4" s="4">
        <v>79</v>
      </c>
      <c r="E4" s="4" t="str">
        <f t="shared" ref="E4:E9" si="0">CHOOSE(INT(D4/10)+1,"F","F","F","D","D","C","C","B","B","A","A")</f>
        <v>B</v>
      </c>
      <c r="G4" s="4" t="s">
        <v>46</v>
      </c>
      <c r="H4" s="4" t="s">
        <v>45</v>
      </c>
      <c r="I4" s="6">
        <v>6800</v>
      </c>
      <c r="J4" s="6">
        <v>300000</v>
      </c>
    </row>
    <row r="5" spans="1:12" x14ac:dyDescent="0.3">
      <c r="A5" s="4" t="s">
        <v>10</v>
      </c>
      <c r="B5" s="4">
        <v>42</v>
      </c>
      <c r="C5" s="4">
        <v>38</v>
      </c>
      <c r="D5" s="4">
        <v>80</v>
      </c>
      <c r="E5" s="4" t="str">
        <f t="shared" si="0"/>
        <v>B</v>
      </c>
      <c r="G5" s="4" t="s">
        <v>47</v>
      </c>
      <c r="H5" s="4" t="s">
        <v>45</v>
      </c>
      <c r="I5" s="6">
        <v>5300</v>
      </c>
      <c r="J5" s="6">
        <v>270000</v>
      </c>
    </row>
    <row r="6" spans="1:12" x14ac:dyDescent="0.3">
      <c r="A6" s="4" t="s">
        <v>11</v>
      </c>
      <c r="B6" s="4">
        <v>18</v>
      </c>
      <c r="C6" s="4">
        <v>26</v>
      </c>
      <c r="D6" s="4">
        <v>44</v>
      </c>
      <c r="E6" s="4" t="str">
        <f t="shared" si="0"/>
        <v>D</v>
      </c>
      <c r="G6" s="4" t="s">
        <v>44</v>
      </c>
      <c r="H6" s="4" t="s">
        <v>48</v>
      </c>
      <c r="I6" s="6">
        <v>6200</v>
      </c>
      <c r="J6" s="6">
        <v>350000</v>
      </c>
    </row>
    <row r="7" spans="1:12" x14ac:dyDescent="0.3">
      <c r="A7" s="4" t="s">
        <v>12</v>
      </c>
      <c r="B7" s="4">
        <v>29</v>
      </c>
      <c r="C7" s="4">
        <v>23</v>
      </c>
      <c r="D7" s="4">
        <v>52</v>
      </c>
      <c r="E7" s="4" t="str">
        <f t="shared" si="0"/>
        <v>C</v>
      </c>
      <c r="G7" s="4" t="s">
        <v>46</v>
      </c>
      <c r="H7" s="4" t="s">
        <v>48</v>
      </c>
      <c r="I7" s="6">
        <v>6600</v>
      </c>
      <c r="J7" s="6">
        <v>420000</v>
      </c>
    </row>
    <row r="8" spans="1:12" x14ac:dyDescent="0.3">
      <c r="A8" s="4" t="s">
        <v>13</v>
      </c>
      <c r="B8" s="4">
        <v>41</v>
      </c>
      <c r="C8" s="4">
        <v>20</v>
      </c>
      <c r="D8" s="4">
        <v>61</v>
      </c>
      <c r="E8" s="4" t="str">
        <f t="shared" si="0"/>
        <v>C</v>
      </c>
      <c r="G8" s="4" t="s">
        <v>47</v>
      </c>
      <c r="H8" s="4" t="s">
        <v>48</v>
      </c>
      <c r="I8" s="6">
        <v>5500</v>
      </c>
      <c r="J8" s="6">
        <v>220000</v>
      </c>
    </row>
    <row r="9" spans="1:12" x14ac:dyDescent="0.3">
      <c r="A9" s="4" t="s">
        <v>14</v>
      </c>
      <c r="B9" s="4">
        <v>8</v>
      </c>
      <c r="C9" s="4">
        <v>0</v>
      </c>
      <c r="D9" s="4">
        <v>8</v>
      </c>
      <c r="E9" s="4" t="str">
        <f t="shared" si="0"/>
        <v>F</v>
      </c>
      <c r="G9" s="4" t="s">
        <v>44</v>
      </c>
      <c r="H9" s="4" t="s">
        <v>49</v>
      </c>
      <c r="I9" s="6">
        <v>6000</v>
      </c>
      <c r="J9" s="6">
        <v>280000</v>
      </c>
    </row>
    <row r="10" spans="1:12" x14ac:dyDescent="0.3">
      <c r="G10" s="4" t="s">
        <v>46</v>
      </c>
      <c r="H10" s="4" t="s">
        <v>49</v>
      </c>
      <c r="I10" s="6">
        <v>7000</v>
      </c>
      <c r="J10" s="6">
        <v>200000</v>
      </c>
    </row>
    <row r="11" spans="1:12" x14ac:dyDescent="0.3">
      <c r="A11" s="2" t="s">
        <v>15</v>
      </c>
      <c r="B11" s="3" t="s">
        <v>16</v>
      </c>
      <c r="G11" s="4" t="s">
        <v>47</v>
      </c>
      <c r="H11" s="4" t="s">
        <v>49</v>
      </c>
      <c r="I11" s="6">
        <v>5200</v>
      </c>
      <c r="J11" s="6">
        <v>300000</v>
      </c>
    </row>
    <row r="12" spans="1:12" x14ac:dyDescent="0.3">
      <c r="A12" s="4" t="s">
        <v>240</v>
      </c>
      <c r="B12" s="4" t="s">
        <v>17</v>
      </c>
      <c r="C12" s="4" t="s">
        <v>18</v>
      </c>
      <c r="D12" s="4" t="s">
        <v>19</v>
      </c>
    </row>
    <row r="13" spans="1:12" x14ac:dyDescent="0.3">
      <c r="A13" s="4" t="s">
        <v>20</v>
      </c>
      <c r="B13" s="4">
        <v>14</v>
      </c>
      <c r="C13" s="4" t="s">
        <v>21</v>
      </c>
      <c r="D13" s="4" t="s">
        <v>22</v>
      </c>
      <c r="G13" s="2" t="s">
        <v>51</v>
      </c>
      <c r="H13" s="3" t="s">
        <v>52</v>
      </c>
    </row>
    <row r="14" spans="1:12" x14ac:dyDescent="0.3">
      <c r="A14" s="4" t="s">
        <v>23</v>
      </c>
      <c r="B14" s="4">
        <v>27</v>
      </c>
      <c r="C14" s="4" t="s">
        <v>24</v>
      </c>
      <c r="D14" s="4" t="s">
        <v>25</v>
      </c>
      <c r="G14" s="4" t="s">
        <v>53</v>
      </c>
      <c r="H14" s="5" t="s">
        <v>40</v>
      </c>
      <c r="I14" s="5" t="s">
        <v>54</v>
      </c>
      <c r="J14" s="4" t="s">
        <v>55</v>
      </c>
      <c r="K14" s="4" t="s">
        <v>56</v>
      </c>
    </row>
    <row r="15" spans="1:12" x14ac:dyDescent="0.3">
      <c r="A15" s="4" t="s">
        <v>23</v>
      </c>
      <c r="B15" s="4">
        <v>17</v>
      </c>
      <c r="C15" s="4" t="s">
        <v>21</v>
      </c>
      <c r="D15" s="4" t="s">
        <v>26</v>
      </c>
      <c r="G15" s="4" t="s">
        <v>61</v>
      </c>
      <c r="H15" s="4" t="str">
        <f>TRIM(UPPER(LEFT(G15,3)))</f>
        <v>CD</v>
      </c>
      <c r="I15" s="4" t="str">
        <f>_xlfn.IFS(RIGHT(G15)="a","고급형",RIGHT(G15)="b","중급형",RIGHT(G15)="c","보급형")</f>
        <v>고급형</v>
      </c>
      <c r="J15" s="4">
        <v>35</v>
      </c>
      <c r="K15" s="6">
        <v>1200</v>
      </c>
    </row>
    <row r="16" spans="1:12" x14ac:dyDescent="0.3">
      <c r="A16" s="4" t="s">
        <v>20</v>
      </c>
      <c r="B16" s="4">
        <v>13</v>
      </c>
      <c r="C16" s="4" t="s">
        <v>27</v>
      </c>
      <c r="D16" s="4" t="s">
        <v>28</v>
      </c>
      <c r="G16" s="4" t="s">
        <v>62</v>
      </c>
      <c r="H16" s="4" t="str">
        <f t="shared" ref="H16:H23" si="1">TRIM(UPPER(LEFT(G16,3)))</f>
        <v>CD</v>
      </c>
      <c r="I16" s="4" t="str">
        <f t="shared" ref="I16:I23" si="2">_xlfn.IFS(RIGHT(G16)="a","고급형",RIGHT(G16)="b","중급형",RIGHT(G16)="c","보급형")</f>
        <v>중급형</v>
      </c>
      <c r="J16" s="4">
        <v>60</v>
      </c>
      <c r="K16" s="6">
        <v>800</v>
      </c>
    </row>
    <row r="17" spans="1:11" x14ac:dyDescent="0.3">
      <c r="A17" s="4" t="s">
        <v>23</v>
      </c>
      <c r="B17" s="4">
        <v>29</v>
      </c>
      <c r="C17" s="4" t="s">
        <v>29</v>
      </c>
      <c r="D17" s="4" t="s">
        <v>30</v>
      </c>
      <c r="G17" s="4" t="s">
        <v>241</v>
      </c>
      <c r="H17" s="4" t="str">
        <f t="shared" si="1"/>
        <v>CD</v>
      </c>
      <c r="I17" s="4" t="str">
        <f t="shared" si="2"/>
        <v>보급형</v>
      </c>
      <c r="J17" s="4">
        <v>120</v>
      </c>
      <c r="K17" s="6">
        <v>600</v>
      </c>
    </row>
    <row r="18" spans="1:11" x14ac:dyDescent="0.3">
      <c r="A18" s="4" t="s">
        <v>20</v>
      </c>
      <c r="B18" s="4">
        <v>24</v>
      </c>
      <c r="C18" s="4" t="s">
        <v>24</v>
      </c>
      <c r="D18" s="4" t="s">
        <v>31</v>
      </c>
      <c r="G18" s="4" t="s">
        <v>57</v>
      </c>
      <c r="H18" s="4" t="str">
        <f t="shared" si="1"/>
        <v>SSD</v>
      </c>
      <c r="I18" s="4" t="str">
        <f t="shared" si="2"/>
        <v>중급형</v>
      </c>
      <c r="J18" s="4">
        <v>10</v>
      </c>
      <c r="K18" s="6">
        <v>800</v>
      </c>
    </row>
    <row r="19" spans="1:11" x14ac:dyDescent="0.3">
      <c r="A19" s="4" t="s">
        <v>32</v>
      </c>
      <c r="B19" s="4">
        <v>22</v>
      </c>
      <c r="C19" s="4" t="s">
        <v>33</v>
      </c>
      <c r="D19" s="4" t="s">
        <v>34</v>
      </c>
      <c r="G19" s="4" t="s">
        <v>57</v>
      </c>
      <c r="H19" s="4" t="str">
        <f t="shared" si="1"/>
        <v>SSD</v>
      </c>
      <c r="I19" s="4" t="str">
        <f t="shared" si="2"/>
        <v>중급형</v>
      </c>
      <c r="J19" s="4">
        <v>34</v>
      </c>
      <c r="K19" s="6">
        <v>600</v>
      </c>
    </row>
    <row r="20" spans="1:11" x14ac:dyDescent="0.3">
      <c r="A20" s="4" t="s">
        <v>35</v>
      </c>
      <c r="B20" s="4">
        <v>14</v>
      </c>
      <c r="C20" s="4" t="s">
        <v>33</v>
      </c>
      <c r="D20" s="4" t="s">
        <v>36</v>
      </c>
      <c r="G20" s="4" t="s">
        <v>242</v>
      </c>
      <c r="H20" s="4" t="str">
        <f t="shared" si="1"/>
        <v>SSD</v>
      </c>
      <c r="I20" s="4" t="str">
        <f t="shared" si="2"/>
        <v>보급형</v>
      </c>
      <c r="J20" s="4">
        <v>60</v>
      </c>
      <c r="K20" s="6">
        <v>500</v>
      </c>
    </row>
    <row r="21" spans="1:11" x14ac:dyDescent="0.3">
      <c r="A21" s="1"/>
      <c r="B21" s="1"/>
      <c r="C21" s="1"/>
      <c r="D21" s="1"/>
      <c r="G21" s="4" t="s">
        <v>58</v>
      </c>
      <c r="H21" s="4" t="str">
        <f t="shared" si="1"/>
        <v>CPU</v>
      </c>
      <c r="I21" s="4" t="str">
        <f t="shared" si="2"/>
        <v>고급형</v>
      </c>
      <c r="J21" s="4">
        <v>25</v>
      </c>
      <c r="K21" s="6">
        <v>1200</v>
      </c>
    </row>
    <row r="22" spans="1:11" x14ac:dyDescent="0.3">
      <c r="A22" s="12" t="s">
        <v>37</v>
      </c>
      <c r="B22" s="12"/>
      <c r="C22" s="4" t="str">
        <f>VLOOKUP(DMAX(A12:D20,2,A12:A13),B13:D20,3,FALSE)</f>
        <v>박민수</v>
      </c>
      <c r="D22" s="1"/>
      <c r="G22" s="4" t="s">
        <v>59</v>
      </c>
      <c r="H22" s="4" t="str">
        <f t="shared" si="1"/>
        <v>CPU</v>
      </c>
      <c r="I22" s="4" t="str">
        <f t="shared" si="2"/>
        <v>중급형</v>
      </c>
      <c r="J22" s="4">
        <v>54</v>
      </c>
      <c r="K22" s="6">
        <v>800</v>
      </c>
    </row>
    <row r="23" spans="1:11" x14ac:dyDescent="0.3">
      <c r="G23" s="4" t="s">
        <v>60</v>
      </c>
      <c r="H23" s="4" t="str">
        <f t="shared" si="1"/>
        <v>CPU</v>
      </c>
      <c r="I23" s="4" t="str">
        <f t="shared" si="2"/>
        <v>보급형</v>
      </c>
      <c r="J23" s="4">
        <v>110</v>
      </c>
      <c r="K23" s="6">
        <v>500</v>
      </c>
    </row>
    <row r="24" spans="1:11" x14ac:dyDescent="0.3">
      <c r="A24" s="2" t="s">
        <v>63</v>
      </c>
      <c r="B24" s="3" t="s">
        <v>64</v>
      </c>
    </row>
    <row r="25" spans="1:11" x14ac:dyDescent="0.3">
      <c r="A25" s="4" t="s">
        <v>65</v>
      </c>
      <c r="B25" s="4" t="s">
        <v>66</v>
      </c>
      <c r="C25" s="4" t="s">
        <v>67</v>
      </c>
      <c r="D25" s="4" t="s">
        <v>68</v>
      </c>
      <c r="E25" s="4" t="s">
        <v>173</v>
      </c>
    </row>
    <row r="26" spans="1:11" x14ac:dyDescent="0.3">
      <c r="A26" s="14" t="s">
        <v>69</v>
      </c>
      <c r="B26" s="4" t="s">
        <v>70</v>
      </c>
      <c r="C26" s="4">
        <v>550</v>
      </c>
      <c r="D26" s="4">
        <v>56</v>
      </c>
      <c r="E26" s="4">
        <v>340</v>
      </c>
    </row>
    <row r="27" spans="1:11" x14ac:dyDescent="0.3">
      <c r="A27" s="15"/>
      <c r="B27" s="4" t="s">
        <v>71</v>
      </c>
      <c r="C27" s="4">
        <v>440</v>
      </c>
      <c r="D27" s="4">
        <v>47</v>
      </c>
      <c r="E27" s="4">
        <v>300</v>
      </c>
    </row>
    <row r="28" spans="1:11" x14ac:dyDescent="0.3">
      <c r="A28" s="14" t="s">
        <v>72</v>
      </c>
      <c r="B28" s="4" t="s">
        <v>70</v>
      </c>
      <c r="C28" s="4">
        <v>345</v>
      </c>
      <c r="D28" s="4">
        <v>89</v>
      </c>
      <c r="E28" s="4">
        <v>110</v>
      </c>
    </row>
    <row r="29" spans="1:11" x14ac:dyDescent="0.3">
      <c r="A29" s="15"/>
      <c r="B29" s="4" t="s">
        <v>71</v>
      </c>
      <c r="C29" s="4">
        <v>456</v>
      </c>
      <c r="D29" s="4">
        <v>234</v>
      </c>
      <c r="E29" s="4">
        <v>322</v>
      </c>
    </row>
    <row r="30" spans="1:11" x14ac:dyDescent="0.3">
      <c r="A30" s="14" t="s">
        <v>73</v>
      </c>
      <c r="B30" s="4" t="s">
        <v>70</v>
      </c>
      <c r="C30" s="4">
        <v>789</v>
      </c>
      <c r="D30" s="4">
        <v>456</v>
      </c>
      <c r="E30" s="4">
        <v>70</v>
      </c>
      <c r="G30" s="5" t="s">
        <v>77</v>
      </c>
    </row>
    <row r="31" spans="1:11" x14ac:dyDescent="0.3">
      <c r="A31" s="15"/>
      <c r="B31" s="4" t="s">
        <v>71</v>
      </c>
      <c r="C31" s="4">
        <v>556</v>
      </c>
      <c r="D31" s="4">
        <v>556</v>
      </c>
      <c r="E31" s="4">
        <v>220</v>
      </c>
      <c r="G31" s="4">
        <f>ROUND(DMAX(A25:E37,3,B25:B26)-DMIN(A25:E37,3,B25:B26),-1)</f>
        <v>670</v>
      </c>
    </row>
    <row r="32" spans="1:11" x14ac:dyDescent="0.3">
      <c r="A32" s="14" t="s">
        <v>74</v>
      </c>
      <c r="B32" s="4" t="s">
        <v>70</v>
      </c>
      <c r="C32" s="4">
        <v>120</v>
      </c>
      <c r="D32" s="4">
        <v>98</v>
      </c>
      <c r="E32" s="4">
        <v>20</v>
      </c>
    </row>
    <row r="33" spans="1:5" x14ac:dyDescent="0.3">
      <c r="A33" s="15"/>
      <c r="B33" s="4" t="s">
        <v>71</v>
      </c>
      <c r="C33" s="4">
        <v>234</v>
      </c>
      <c r="D33" s="4">
        <v>100</v>
      </c>
      <c r="E33" s="4">
        <v>30</v>
      </c>
    </row>
    <row r="34" spans="1:5" x14ac:dyDescent="0.3">
      <c r="A34" s="14" t="s">
        <v>75</v>
      </c>
      <c r="B34" s="4" t="s">
        <v>70</v>
      </c>
      <c r="C34" s="4">
        <v>345</v>
      </c>
      <c r="D34" s="4">
        <v>123</v>
      </c>
      <c r="E34" s="4">
        <v>98</v>
      </c>
    </row>
    <row r="35" spans="1:5" x14ac:dyDescent="0.3">
      <c r="A35" s="15"/>
      <c r="B35" s="4" t="s">
        <v>71</v>
      </c>
      <c r="C35" s="4">
        <v>556</v>
      </c>
      <c r="D35" s="4">
        <v>145</v>
      </c>
      <c r="E35" s="4">
        <v>78</v>
      </c>
    </row>
    <row r="36" spans="1:5" x14ac:dyDescent="0.3">
      <c r="A36" s="14" t="s">
        <v>76</v>
      </c>
      <c r="B36" s="4" t="s">
        <v>70</v>
      </c>
      <c r="C36" s="4">
        <v>666</v>
      </c>
      <c r="D36" s="4">
        <v>110</v>
      </c>
      <c r="E36" s="4">
        <v>89</v>
      </c>
    </row>
    <row r="37" spans="1:5" x14ac:dyDescent="0.3">
      <c r="A37" s="15"/>
      <c r="B37" s="4" t="s">
        <v>71</v>
      </c>
      <c r="C37" s="4">
        <v>675</v>
      </c>
      <c r="D37" s="4">
        <v>98</v>
      </c>
      <c r="E37" s="4">
        <v>65</v>
      </c>
    </row>
  </sheetData>
  <mergeCells count="9">
    <mergeCell ref="A22:B22"/>
    <mergeCell ref="K3:L3"/>
    <mergeCell ref="K2:L2"/>
    <mergeCell ref="A36:A37"/>
    <mergeCell ref="A34:A35"/>
    <mergeCell ref="A32:A33"/>
    <mergeCell ref="A30:A31"/>
    <mergeCell ref="A28:A29"/>
    <mergeCell ref="A26:A2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1"/>
  <sheetViews>
    <sheetView workbookViewId="0">
      <selection activeCell="A19" sqref="A19:C21"/>
    </sheetView>
  </sheetViews>
  <sheetFormatPr defaultRowHeight="16.5" x14ac:dyDescent="0.3"/>
  <cols>
    <col min="1" max="1" width="9.125" bestFit="1" customWidth="1"/>
    <col min="6" max="6" width="9.125" bestFit="1" customWidth="1"/>
  </cols>
  <sheetData>
    <row r="1" spans="1:9" x14ac:dyDescent="0.3">
      <c r="A1" s="16" t="s">
        <v>123</v>
      </c>
      <c r="B1" s="16"/>
      <c r="C1" s="16"/>
      <c r="D1" s="16"/>
      <c r="F1" s="16" t="s">
        <v>124</v>
      </c>
      <c r="G1" s="16"/>
      <c r="H1" s="16"/>
      <c r="I1" s="16"/>
    </row>
    <row r="2" spans="1:9" x14ac:dyDescent="0.3">
      <c r="A2" s="4" t="s">
        <v>125</v>
      </c>
      <c r="B2" s="4" t="s">
        <v>19</v>
      </c>
      <c r="C2" s="4" t="s">
        <v>126</v>
      </c>
      <c r="D2" s="4" t="s">
        <v>127</v>
      </c>
      <c r="F2" s="4" t="s">
        <v>125</v>
      </c>
      <c r="G2" s="4" t="s">
        <v>19</v>
      </c>
      <c r="H2" s="4" t="s">
        <v>126</v>
      </c>
      <c r="I2" s="4" t="s">
        <v>127</v>
      </c>
    </row>
    <row r="3" spans="1:9" x14ac:dyDescent="0.3">
      <c r="A3" s="4" t="s">
        <v>128</v>
      </c>
      <c r="B3" s="4" t="s">
        <v>129</v>
      </c>
      <c r="C3" s="4">
        <v>80</v>
      </c>
      <c r="D3" s="4">
        <v>88</v>
      </c>
      <c r="F3" s="4" t="s">
        <v>128</v>
      </c>
      <c r="G3" s="4" t="s">
        <v>129</v>
      </c>
      <c r="H3" s="4">
        <v>95</v>
      </c>
      <c r="I3" s="4">
        <v>92</v>
      </c>
    </row>
    <row r="4" spans="1:9" x14ac:dyDescent="0.3">
      <c r="A4" s="4" t="s">
        <v>130</v>
      </c>
      <c r="B4" s="4" t="s">
        <v>131</v>
      </c>
      <c r="C4" s="4">
        <v>55</v>
      </c>
      <c r="D4" s="4">
        <v>74</v>
      </c>
      <c r="F4" s="4" t="s">
        <v>130</v>
      </c>
      <c r="G4" s="4" t="s">
        <v>131</v>
      </c>
      <c r="H4" s="4">
        <v>70</v>
      </c>
      <c r="I4" s="4">
        <v>98</v>
      </c>
    </row>
    <row r="5" spans="1:9" x14ac:dyDescent="0.3">
      <c r="A5" s="4" t="s">
        <v>132</v>
      </c>
      <c r="B5" s="4" t="s">
        <v>133</v>
      </c>
      <c r="C5" s="4">
        <v>90</v>
      </c>
      <c r="D5" s="4">
        <v>98</v>
      </c>
      <c r="F5" s="4" t="s">
        <v>132</v>
      </c>
      <c r="G5" s="4" t="s">
        <v>133</v>
      </c>
      <c r="H5" s="4">
        <v>70</v>
      </c>
      <c r="I5" s="4">
        <v>82</v>
      </c>
    </row>
    <row r="6" spans="1:9" x14ac:dyDescent="0.3">
      <c r="A6" s="4" t="s">
        <v>134</v>
      </c>
      <c r="B6" s="4" t="s">
        <v>135</v>
      </c>
      <c r="C6" s="4">
        <v>80</v>
      </c>
      <c r="D6" s="4">
        <v>87</v>
      </c>
      <c r="F6" s="4" t="s">
        <v>134</v>
      </c>
      <c r="G6" s="4" t="s">
        <v>135</v>
      </c>
      <c r="H6" s="4">
        <v>90</v>
      </c>
      <c r="I6" s="4">
        <v>74</v>
      </c>
    </row>
    <row r="7" spans="1:9" x14ac:dyDescent="0.3">
      <c r="A7" s="4" t="s">
        <v>136</v>
      </c>
      <c r="B7" s="4" t="s">
        <v>137</v>
      </c>
      <c r="C7" s="4">
        <v>75</v>
      </c>
      <c r="D7" s="4">
        <v>68</v>
      </c>
      <c r="F7" s="4" t="s">
        <v>136</v>
      </c>
      <c r="G7" s="4" t="s">
        <v>137</v>
      </c>
      <c r="H7" s="4">
        <v>85</v>
      </c>
      <c r="I7" s="4">
        <v>92</v>
      </c>
    </row>
    <row r="8" spans="1:9" x14ac:dyDescent="0.3">
      <c r="A8" s="4" t="s">
        <v>138</v>
      </c>
      <c r="B8" s="4" t="s">
        <v>139</v>
      </c>
      <c r="C8" s="4">
        <v>70</v>
      </c>
      <c r="D8" s="4">
        <v>87</v>
      </c>
      <c r="F8" s="4" t="s">
        <v>138</v>
      </c>
      <c r="G8" s="4" t="s">
        <v>139</v>
      </c>
      <c r="H8" s="4">
        <v>78</v>
      </c>
      <c r="I8" s="4">
        <v>78</v>
      </c>
    </row>
    <row r="9" spans="1:9" x14ac:dyDescent="0.3">
      <c r="A9" s="4" t="s">
        <v>140</v>
      </c>
      <c r="B9" s="4" t="s">
        <v>141</v>
      </c>
      <c r="C9" s="4">
        <v>85</v>
      </c>
      <c r="D9" s="4">
        <v>90</v>
      </c>
      <c r="F9" s="4" t="s">
        <v>140</v>
      </c>
      <c r="G9" s="4" t="s">
        <v>141</v>
      </c>
      <c r="H9" s="4">
        <v>88</v>
      </c>
      <c r="I9" s="4">
        <v>80</v>
      </c>
    </row>
    <row r="10" spans="1:9" x14ac:dyDescent="0.3">
      <c r="A10" s="4" t="s">
        <v>142</v>
      </c>
      <c r="B10" s="4" t="s">
        <v>143</v>
      </c>
      <c r="C10" s="4">
        <v>90</v>
      </c>
      <c r="D10" s="4">
        <v>78</v>
      </c>
      <c r="F10" s="4" t="s">
        <v>142</v>
      </c>
      <c r="G10" s="4" t="s">
        <v>143</v>
      </c>
      <c r="H10" s="4">
        <v>89</v>
      </c>
      <c r="I10" s="4">
        <v>99</v>
      </c>
    </row>
    <row r="11" spans="1:9" x14ac:dyDescent="0.3">
      <c r="A11" s="4" t="s">
        <v>144</v>
      </c>
      <c r="B11" s="4" t="s">
        <v>145</v>
      </c>
      <c r="C11" s="4">
        <v>95</v>
      </c>
      <c r="D11" s="4">
        <v>87</v>
      </c>
      <c r="F11" s="4" t="s">
        <v>144</v>
      </c>
      <c r="G11" s="4" t="s">
        <v>145</v>
      </c>
      <c r="H11" s="4">
        <v>97</v>
      </c>
      <c r="I11" s="4">
        <v>90</v>
      </c>
    </row>
    <row r="12" spans="1:9" x14ac:dyDescent="0.3">
      <c r="A12" s="4" t="s">
        <v>146</v>
      </c>
      <c r="B12" s="4" t="s">
        <v>147</v>
      </c>
      <c r="C12" s="4">
        <v>88</v>
      </c>
      <c r="D12" s="4">
        <v>90</v>
      </c>
      <c r="F12" s="4" t="s">
        <v>146</v>
      </c>
      <c r="G12" s="4" t="s">
        <v>147</v>
      </c>
      <c r="H12" s="4">
        <v>90</v>
      </c>
      <c r="I12" s="4">
        <v>84</v>
      </c>
    </row>
    <row r="13" spans="1:9" x14ac:dyDescent="0.3">
      <c r="A13" s="4" t="s">
        <v>148</v>
      </c>
      <c r="B13" s="4" t="s">
        <v>149</v>
      </c>
      <c r="C13" s="4">
        <v>78</v>
      </c>
      <c r="D13" s="4">
        <v>94</v>
      </c>
      <c r="F13" s="4" t="s">
        <v>148</v>
      </c>
      <c r="G13" s="4" t="s">
        <v>149</v>
      </c>
      <c r="H13" s="4">
        <v>85</v>
      </c>
      <c r="I13" s="4">
        <v>94</v>
      </c>
    </row>
    <row r="14" spans="1:9" x14ac:dyDescent="0.3">
      <c r="A14" s="4" t="s">
        <v>150</v>
      </c>
      <c r="B14" s="4" t="s">
        <v>151</v>
      </c>
      <c r="C14" s="4">
        <v>83</v>
      </c>
      <c r="D14" s="4">
        <v>99</v>
      </c>
      <c r="F14" s="4" t="s">
        <v>150</v>
      </c>
      <c r="G14" s="4" t="s">
        <v>151</v>
      </c>
      <c r="H14" s="4">
        <v>85</v>
      </c>
      <c r="I14" s="4">
        <v>95</v>
      </c>
    </row>
    <row r="15" spans="1:9" x14ac:dyDescent="0.3">
      <c r="A15" s="4" t="s">
        <v>152</v>
      </c>
      <c r="B15" s="4" t="s">
        <v>153</v>
      </c>
      <c r="C15" s="4">
        <v>79</v>
      </c>
      <c r="D15" s="4">
        <v>88</v>
      </c>
      <c r="F15" s="4" t="s">
        <v>152</v>
      </c>
      <c r="G15" s="4" t="s">
        <v>153</v>
      </c>
      <c r="H15" s="4">
        <v>86</v>
      </c>
      <c r="I15" s="4">
        <v>90</v>
      </c>
    </row>
    <row r="18" spans="1:3" x14ac:dyDescent="0.3">
      <c r="A18" s="16" t="s">
        <v>154</v>
      </c>
      <c r="B18" s="16"/>
      <c r="C18" s="16"/>
    </row>
    <row r="19" spans="1:3" x14ac:dyDescent="0.3">
      <c r="A19" s="4" t="s">
        <v>155</v>
      </c>
      <c r="B19" s="4" t="s">
        <v>156</v>
      </c>
      <c r="C19" s="4" t="s">
        <v>157</v>
      </c>
    </row>
    <row r="20" spans="1:3" x14ac:dyDescent="0.3">
      <c r="A20" s="4" t="s">
        <v>247</v>
      </c>
      <c r="B20" s="4">
        <v>74.5</v>
      </c>
      <c r="C20" s="4">
        <v>85.5</v>
      </c>
    </row>
    <row r="21" spans="1:3" x14ac:dyDescent="0.3">
      <c r="A21" s="4" t="s">
        <v>248</v>
      </c>
      <c r="B21" s="4">
        <v>78.5</v>
      </c>
      <c r="C21" s="4">
        <v>88.833333333333329</v>
      </c>
    </row>
  </sheetData>
  <dataConsolidate function="average" leftLabels="1" topLabels="1">
    <dataRefs count="2">
      <dataRef ref="A2:D15" sheet="분석작업-1"/>
      <dataRef ref="F2:I15" sheet="분석작업-1"/>
    </dataRefs>
  </dataConsolidate>
  <mergeCells count="3">
    <mergeCell ref="A1:D1"/>
    <mergeCell ref="F1:I1"/>
    <mergeCell ref="A18:C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workbookViewId="0">
      <selection activeCell="D16" sqref="D16"/>
    </sheetView>
  </sheetViews>
  <sheetFormatPr defaultRowHeight="16.5" x14ac:dyDescent="0.3"/>
  <cols>
    <col min="1" max="1" width="18" bestFit="1" customWidth="1"/>
    <col min="2" max="2" width="11.875" bestFit="1" customWidth="1"/>
    <col min="3" max="5" width="10.5" bestFit="1" customWidth="1"/>
    <col min="6" max="6" width="11.125" bestFit="1" customWidth="1"/>
    <col min="7" max="7" width="13.125" bestFit="1" customWidth="1"/>
    <col min="8" max="8" width="15.875" bestFit="1" customWidth="1"/>
    <col min="9" max="9" width="18" bestFit="1" customWidth="1"/>
  </cols>
  <sheetData>
    <row r="1" spans="1:8" ht="20.25" x14ac:dyDescent="0.3">
      <c r="A1" s="11" t="s">
        <v>158</v>
      </c>
      <c r="B1" s="11"/>
      <c r="C1" s="11"/>
      <c r="D1" s="11"/>
      <c r="E1" s="11"/>
      <c r="F1" s="11"/>
      <c r="G1" s="11"/>
      <c r="H1" s="11"/>
    </row>
    <row r="3" spans="1:8" x14ac:dyDescent="0.3">
      <c r="A3" s="4" t="s">
        <v>53</v>
      </c>
      <c r="B3" s="4" t="s">
        <v>40</v>
      </c>
      <c r="C3" s="4" t="s">
        <v>159</v>
      </c>
      <c r="D3" s="4" t="s">
        <v>56</v>
      </c>
      <c r="E3" s="4" t="s">
        <v>160</v>
      </c>
      <c r="F3" s="4" t="s">
        <v>161</v>
      </c>
      <c r="G3" s="4" t="s">
        <v>162</v>
      </c>
      <c r="H3" s="4" t="s">
        <v>163</v>
      </c>
    </row>
    <row r="4" spans="1:8" x14ac:dyDescent="0.3">
      <c r="A4" s="4" t="s">
        <v>164</v>
      </c>
      <c r="B4" s="4" t="s">
        <v>165</v>
      </c>
      <c r="C4" s="4" t="s">
        <v>70</v>
      </c>
      <c r="D4" s="6">
        <v>200</v>
      </c>
      <c r="E4" s="6">
        <v>521</v>
      </c>
      <c r="F4" s="8">
        <v>0.03</v>
      </c>
      <c r="G4" s="6">
        <f>(D4*E4)-(D4*E4*F4)</f>
        <v>101074</v>
      </c>
      <c r="H4" s="4">
        <f>_xlfn.RANK.EQ(G4,$G$4:$G$11)</f>
        <v>5</v>
      </c>
    </row>
    <row r="5" spans="1:8" x14ac:dyDescent="0.3">
      <c r="A5" s="4" t="s">
        <v>166</v>
      </c>
      <c r="B5" s="4" t="s">
        <v>165</v>
      </c>
      <c r="C5" s="4" t="s">
        <v>71</v>
      </c>
      <c r="D5" s="6">
        <v>200</v>
      </c>
      <c r="E5" s="6">
        <v>350</v>
      </c>
      <c r="F5" s="8">
        <v>0.02</v>
      </c>
      <c r="G5" s="6">
        <f t="shared" ref="G5:G11" si="0">(D5*E5)-(D5*E5*F5)</f>
        <v>68600</v>
      </c>
      <c r="H5" s="4">
        <f t="shared" ref="H5:H11" si="1">_xlfn.RANK.EQ(G5,$G$4:$G$11)</f>
        <v>8</v>
      </c>
    </row>
    <row r="6" spans="1:8" x14ac:dyDescent="0.3">
      <c r="A6" s="4" t="s">
        <v>167</v>
      </c>
      <c r="B6" s="4" t="s">
        <v>168</v>
      </c>
      <c r="C6" s="4" t="s">
        <v>70</v>
      </c>
      <c r="D6" s="6">
        <v>500</v>
      </c>
      <c r="E6" s="6">
        <v>870</v>
      </c>
      <c r="F6" s="8">
        <v>0</v>
      </c>
      <c r="G6" s="6">
        <f t="shared" si="0"/>
        <v>435000</v>
      </c>
      <c r="H6" s="4">
        <f t="shared" si="1"/>
        <v>1</v>
      </c>
    </row>
    <row r="7" spans="1:8" x14ac:dyDescent="0.3">
      <c r="A7" s="4" t="s">
        <v>169</v>
      </c>
      <c r="B7" s="4" t="s">
        <v>170</v>
      </c>
      <c r="C7" s="4" t="s">
        <v>71</v>
      </c>
      <c r="D7" s="6">
        <v>1000</v>
      </c>
      <c r="E7" s="6">
        <v>80</v>
      </c>
      <c r="F7" s="8">
        <v>0.1</v>
      </c>
      <c r="G7" s="6">
        <f t="shared" si="0"/>
        <v>72000</v>
      </c>
      <c r="H7" s="4">
        <f t="shared" si="1"/>
        <v>7</v>
      </c>
    </row>
    <row r="8" spans="1:8" x14ac:dyDescent="0.3">
      <c r="A8" s="4" t="s">
        <v>164</v>
      </c>
      <c r="B8" s="4" t="s">
        <v>165</v>
      </c>
      <c r="C8" s="4" t="s">
        <v>70</v>
      </c>
      <c r="D8" s="6">
        <v>200</v>
      </c>
      <c r="E8" s="6">
        <v>412</v>
      </c>
      <c r="F8" s="8">
        <v>0.05</v>
      </c>
      <c r="G8" s="6">
        <f t="shared" si="0"/>
        <v>78280</v>
      </c>
      <c r="H8" s="4">
        <f t="shared" si="1"/>
        <v>6</v>
      </c>
    </row>
    <row r="9" spans="1:8" x14ac:dyDescent="0.3">
      <c r="A9" s="4" t="s">
        <v>171</v>
      </c>
      <c r="B9" s="4" t="s">
        <v>168</v>
      </c>
      <c r="C9" s="4" t="s">
        <v>71</v>
      </c>
      <c r="D9" s="6">
        <v>500</v>
      </c>
      <c r="E9" s="6">
        <v>336</v>
      </c>
      <c r="F9" s="8">
        <v>0.04</v>
      </c>
      <c r="G9" s="6">
        <f t="shared" si="0"/>
        <v>161280</v>
      </c>
      <c r="H9" s="4">
        <f t="shared" si="1"/>
        <v>4</v>
      </c>
    </row>
    <row r="10" spans="1:8" x14ac:dyDescent="0.3">
      <c r="A10" s="4" t="s">
        <v>172</v>
      </c>
      <c r="B10" s="4" t="s">
        <v>170</v>
      </c>
      <c r="C10" s="4" t="s">
        <v>70</v>
      </c>
      <c r="D10" s="6">
        <v>1000</v>
      </c>
      <c r="E10" s="6">
        <v>280</v>
      </c>
      <c r="F10" s="8">
        <v>0.02</v>
      </c>
      <c r="G10" s="6">
        <f t="shared" si="0"/>
        <v>274400</v>
      </c>
      <c r="H10" s="4">
        <f t="shared" si="1"/>
        <v>2</v>
      </c>
    </row>
    <row r="11" spans="1:8" x14ac:dyDescent="0.3">
      <c r="A11" s="4" t="s">
        <v>166</v>
      </c>
      <c r="B11" s="4" t="s">
        <v>165</v>
      </c>
      <c r="C11" s="4" t="s">
        <v>71</v>
      </c>
      <c r="D11" s="6">
        <v>200</v>
      </c>
      <c r="E11" s="6">
        <v>1220</v>
      </c>
      <c r="F11" s="8">
        <v>0.03</v>
      </c>
      <c r="G11" s="6">
        <f t="shared" si="0"/>
        <v>236680</v>
      </c>
      <c r="H11" s="4">
        <f t="shared" si="1"/>
        <v>3</v>
      </c>
    </row>
    <row r="14" spans="1:8" x14ac:dyDescent="0.3">
      <c r="A14" s="33" t="s">
        <v>53</v>
      </c>
      <c r="B14" t="s">
        <v>250</v>
      </c>
    </row>
    <row r="16" spans="1:8" x14ac:dyDescent="0.3">
      <c r="B16" s="33" t="s">
        <v>251</v>
      </c>
    </row>
    <row r="17" spans="1:4" x14ac:dyDescent="0.3">
      <c r="A17" s="33" t="s">
        <v>249</v>
      </c>
      <c r="B17" t="s">
        <v>168</v>
      </c>
      <c r="C17" t="s">
        <v>170</v>
      </c>
      <c r="D17" t="s">
        <v>165</v>
      </c>
    </row>
    <row r="18" spans="1:4" x14ac:dyDescent="0.3">
      <c r="A18" s="34" t="s">
        <v>71</v>
      </c>
      <c r="B18" s="36"/>
      <c r="C18" s="36"/>
      <c r="D18" s="36"/>
    </row>
    <row r="19" spans="1:4" x14ac:dyDescent="0.3">
      <c r="A19" s="35" t="s">
        <v>253</v>
      </c>
      <c r="B19" s="36">
        <v>336</v>
      </c>
      <c r="C19" s="36">
        <v>80</v>
      </c>
      <c r="D19" s="36">
        <v>1220</v>
      </c>
    </row>
    <row r="20" spans="1:4" x14ac:dyDescent="0.3">
      <c r="A20" s="35" t="s">
        <v>255</v>
      </c>
      <c r="B20" s="36">
        <v>161280</v>
      </c>
      <c r="C20" s="36">
        <v>72000</v>
      </c>
      <c r="D20" s="36">
        <v>236680</v>
      </c>
    </row>
    <row r="21" spans="1:4" x14ac:dyDescent="0.3">
      <c r="A21" s="34" t="s">
        <v>70</v>
      </c>
      <c r="B21" s="36"/>
      <c r="C21" s="36"/>
      <c r="D21" s="36"/>
    </row>
    <row r="22" spans="1:4" x14ac:dyDescent="0.3">
      <c r="A22" s="35" t="s">
        <v>253</v>
      </c>
      <c r="B22" s="36">
        <v>870</v>
      </c>
      <c r="C22" s="36">
        <v>280</v>
      </c>
      <c r="D22" s="36">
        <v>521</v>
      </c>
    </row>
    <row r="23" spans="1:4" x14ac:dyDescent="0.3">
      <c r="A23" s="35" t="s">
        <v>255</v>
      </c>
      <c r="B23" s="36">
        <v>435000</v>
      </c>
      <c r="C23" s="36">
        <v>274400</v>
      </c>
      <c r="D23" s="36">
        <v>101074</v>
      </c>
    </row>
    <row r="24" spans="1:4" x14ac:dyDescent="0.3">
      <c r="A24" s="34" t="s">
        <v>252</v>
      </c>
      <c r="B24" s="36">
        <v>870</v>
      </c>
      <c r="C24" s="36">
        <v>280</v>
      </c>
      <c r="D24" s="36">
        <v>1220</v>
      </c>
    </row>
    <row r="25" spans="1:4" x14ac:dyDescent="0.3">
      <c r="A25" s="34" t="s">
        <v>254</v>
      </c>
      <c r="B25" s="36">
        <v>435000</v>
      </c>
      <c r="C25" s="36">
        <v>274400</v>
      </c>
      <c r="D25" s="36">
        <v>236680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1CF62-ABB7-4AF8-8B5A-A11B34872EC7}">
  <sheetPr>
    <outlinePr summaryBelow="0"/>
  </sheetPr>
  <dimension ref="B1:F12"/>
  <sheetViews>
    <sheetView showGridLines="0" workbookViewId="0"/>
  </sheetViews>
  <sheetFormatPr defaultRowHeight="16.5" outlineLevelRow="1" outlineLevelCol="1" x14ac:dyDescent="0.3"/>
  <cols>
    <col min="3" max="3" width="6.625" bestFit="1" customWidth="1"/>
    <col min="4" max="6" width="10.875" bestFit="1" customWidth="1" outlineLevel="1"/>
  </cols>
  <sheetData>
    <row r="1" spans="2:6" ht="17.25" thickBot="1" x14ac:dyDescent="0.35"/>
    <row r="2" spans="2:6" x14ac:dyDescent="0.3">
      <c r="B2" s="40" t="s">
        <v>262</v>
      </c>
      <c r="C2" s="41"/>
      <c r="D2" s="47"/>
      <c r="E2" s="47"/>
      <c r="F2" s="47"/>
    </row>
    <row r="3" spans="2:6" collapsed="1" x14ac:dyDescent="0.3">
      <c r="B3" s="39"/>
      <c r="C3" s="39"/>
      <c r="D3" s="48" t="s">
        <v>264</v>
      </c>
      <c r="E3" s="48" t="s">
        <v>259</v>
      </c>
      <c r="F3" s="48" t="s">
        <v>261</v>
      </c>
    </row>
    <row r="4" spans="2:6" ht="54" hidden="1" outlineLevel="1" x14ac:dyDescent="0.3">
      <c r="B4" s="43"/>
      <c r="C4" s="43"/>
      <c r="D4" s="37"/>
      <c r="E4" s="50" t="s">
        <v>260</v>
      </c>
      <c r="F4" s="50" t="s">
        <v>260</v>
      </c>
    </row>
    <row r="5" spans="2:6" x14ac:dyDescent="0.3">
      <c r="B5" s="44" t="s">
        <v>263</v>
      </c>
      <c r="C5" s="45"/>
      <c r="D5" s="42"/>
      <c r="E5" s="42"/>
      <c r="F5" s="42"/>
    </row>
    <row r="6" spans="2:6" outlineLevel="1" x14ac:dyDescent="0.3">
      <c r="B6" s="43"/>
      <c r="C6" s="43" t="s">
        <v>256</v>
      </c>
      <c r="D6" s="37">
        <v>350</v>
      </c>
      <c r="E6" s="49">
        <v>450</v>
      </c>
      <c r="F6" s="49">
        <v>250</v>
      </c>
    </row>
    <row r="7" spans="2:6" outlineLevel="1" x14ac:dyDescent="0.3">
      <c r="B7" s="43"/>
      <c r="C7" s="43" t="s">
        <v>257</v>
      </c>
      <c r="D7" s="37">
        <v>580</v>
      </c>
      <c r="E7" s="49">
        <v>680</v>
      </c>
      <c r="F7" s="49">
        <v>480</v>
      </c>
    </row>
    <row r="8" spans="2:6" x14ac:dyDescent="0.3">
      <c r="B8" s="44" t="s">
        <v>265</v>
      </c>
      <c r="C8" s="45"/>
      <c r="D8" s="42"/>
      <c r="E8" s="42"/>
      <c r="F8" s="42"/>
    </row>
    <row r="9" spans="2:6" ht="17.25" outlineLevel="1" thickBot="1" x14ac:dyDescent="0.35">
      <c r="B9" s="46"/>
      <c r="C9" s="46" t="s">
        <v>258</v>
      </c>
      <c r="D9" s="38">
        <v>2133330</v>
      </c>
      <c r="E9" s="38">
        <v>2601830</v>
      </c>
      <c r="F9" s="38">
        <v>1664830</v>
      </c>
    </row>
    <row r="10" spans="2:6" x14ac:dyDescent="0.3">
      <c r="B10" t="s">
        <v>266</v>
      </c>
    </row>
    <row r="11" spans="2:6" x14ac:dyDescent="0.3">
      <c r="B11" t="s">
        <v>267</v>
      </c>
    </row>
    <row r="12" spans="2:6" x14ac:dyDescent="0.3">
      <c r="B12" t="s">
        <v>268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7F02-4141-4A31-905E-894DFC5DB899}">
  <dimension ref="A1:E21"/>
  <sheetViews>
    <sheetView workbookViewId="0">
      <selection activeCell="E17" sqref="E17"/>
    </sheetView>
  </sheetViews>
  <sheetFormatPr defaultRowHeight="16.5" x14ac:dyDescent="0.3"/>
  <cols>
    <col min="5" max="5" width="10.625" bestFit="1" customWidth="1"/>
  </cols>
  <sheetData>
    <row r="1" spans="1:5" ht="20.25" x14ac:dyDescent="0.3">
      <c r="A1" s="11" t="s">
        <v>174</v>
      </c>
      <c r="B1" s="11"/>
      <c r="C1" s="11"/>
      <c r="D1" s="11"/>
      <c r="E1" s="11"/>
    </row>
    <row r="3" spans="1:5" x14ac:dyDescent="0.3">
      <c r="A3" s="4" t="s">
        <v>53</v>
      </c>
      <c r="B3" s="4" t="s">
        <v>175</v>
      </c>
      <c r="C3" s="4" t="s">
        <v>176</v>
      </c>
      <c r="D3" s="4" t="s">
        <v>177</v>
      </c>
      <c r="E3" s="4" t="s">
        <v>162</v>
      </c>
    </row>
    <row r="4" spans="1:5" x14ac:dyDescent="0.3">
      <c r="A4" s="4" t="s">
        <v>178</v>
      </c>
      <c r="B4" s="4" t="s">
        <v>179</v>
      </c>
      <c r="C4" s="4">
        <v>170</v>
      </c>
      <c r="D4" s="4">
        <v>5</v>
      </c>
      <c r="E4" s="6">
        <f>(C4-D4)*VLOOKUP(A4,$A$20:$B$21,2)</f>
        <v>57750</v>
      </c>
    </row>
    <row r="5" spans="1:5" x14ac:dyDescent="0.3">
      <c r="A5" s="4" t="s">
        <v>180</v>
      </c>
      <c r="B5" s="4" t="s">
        <v>181</v>
      </c>
      <c r="C5" s="4">
        <v>278</v>
      </c>
      <c r="D5" s="4">
        <v>4</v>
      </c>
      <c r="E5" s="6">
        <f t="shared" ref="E5:E16" si="0">(C5-D5)*VLOOKUP(A5,$A$20:$B$21,2)</f>
        <v>158920</v>
      </c>
    </row>
    <row r="6" spans="1:5" x14ac:dyDescent="0.3">
      <c r="A6" s="4" t="s">
        <v>178</v>
      </c>
      <c r="B6" s="4" t="s">
        <v>181</v>
      </c>
      <c r="C6" s="4">
        <v>349</v>
      </c>
      <c r="D6" s="4">
        <v>1</v>
      </c>
      <c r="E6" s="6">
        <f t="shared" si="0"/>
        <v>121800</v>
      </c>
    </row>
    <row r="7" spans="1:5" x14ac:dyDescent="0.3">
      <c r="A7" s="4" t="s">
        <v>180</v>
      </c>
      <c r="B7" s="4" t="s">
        <v>179</v>
      </c>
      <c r="C7" s="4">
        <v>321</v>
      </c>
      <c r="D7" s="4">
        <v>7</v>
      </c>
      <c r="E7" s="6">
        <f t="shared" si="0"/>
        <v>182120</v>
      </c>
    </row>
    <row r="8" spans="1:5" x14ac:dyDescent="0.3">
      <c r="A8" s="4" t="s">
        <v>178</v>
      </c>
      <c r="B8" s="4" t="s">
        <v>179</v>
      </c>
      <c r="C8" s="4">
        <v>546</v>
      </c>
      <c r="D8" s="4">
        <v>8</v>
      </c>
      <c r="E8" s="6">
        <f t="shared" si="0"/>
        <v>188300</v>
      </c>
    </row>
    <row r="9" spans="1:5" x14ac:dyDescent="0.3">
      <c r="A9" s="4" t="s">
        <v>178</v>
      </c>
      <c r="B9" s="4" t="s">
        <v>181</v>
      </c>
      <c r="C9" s="4">
        <v>246</v>
      </c>
      <c r="D9" s="4">
        <v>2</v>
      </c>
      <c r="E9" s="6">
        <f t="shared" si="0"/>
        <v>85400</v>
      </c>
    </row>
    <row r="10" spans="1:5" x14ac:dyDescent="0.3">
      <c r="A10" s="4" t="s">
        <v>180</v>
      </c>
      <c r="B10" s="4" t="s">
        <v>181</v>
      </c>
      <c r="C10" s="4">
        <v>531</v>
      </c>
      <c r="D10" s="4">
        <v>5</v>
      </c>
      <c r="E10" s="6">
        <f t="shared" si="0"/>
        <v>305080</v>
      </c>
    </row>
    <row r="11" spans="1:5" x14ac:dyDescent="0.3">
      <c r="A11" s="4" t="s">
        <v>178</v>
      </c>
      <c r="B11" s="4" t="s">
        <v>181</v>
      </c>
      <c r="C11" s="4">
        <v>521</v>
      </c>
      <c r="D11" s="4">
        <v>3</v>
      </c>
      <c r="E11" s="6">
        <f t="shared" si="0"/>
        <v>181300</v>
      </c>
    </row>
    <row r="12" spans="1:5" x14ac:dyDescent="0.3">
      <c r="A12" s="4" t="s">
        <v>178</v>
      </c>
      <c r="B12" s="4" t="s">
        <v>179</v>
      </c>
      <c r="C12" s="4">
        <v>321</v>
      </c>
      <c r="D12" s="4">
        <v>7</v>
      </c>
      <c r="E12" s="6">
        <f t="shared" si="0"/>
        <v>109900</v>
      </c>
    </row>
    <row r="13" spans="1:5" x14ac:dyDescent="0.3">
      <c r="A13" s="4" t="s">
        <v>180</v>
      </c>
      <c r="B13" s="4" t="s">
        <v>179</v>
      </c>
      <c r="C13" s="4">
        <v>279</v>
      </c>
      <c r="D13" s="4">
        <v>5</v>
      </c>
      <c r="E13" s="6">
        <f t="shared" si="0"/>
        <v>158920</v>
      </c>
    </row>
    <row r="14" spans="1:5" x14ac:dyDescent="0.3">
      <c r="A14" s="4" t="s">
        <v>180</v>
      </c>
      <c r="B14" s="4" t="s">
        <v>179</v>
      </c>
      <c r="C14" s="4">
        <v>391</v>
      </c>
      <c r="D14" s="4">
        <v>3</v>
      </c>
      <c r="E14" s="6">
        <f t="shared" si="0"/>
        <v>225040</v>
      </c>
    </row>
    <row r="15" spans="1:5" x14ac:dyDescent="0.3">
      <c r="A15" s="4" t="s">
        <v>180</v>
      </c>
      <c r="B15" s="4" t="s">
        <v>181</v>
      </c>
      <c r="C15" s="4">
        <v>372</v>
      </c>
      <c r="D15" s="4">
        <v>2</v>
      </c>
      <c r="E15" s="6">
        <f t="shared" si="0"/>
        <v>214600</v>
      </c>
    </row>
    <row r="16" spans="1:5" x14ac:dyDescent="0.3">
      <c r="A16" s="4" t="s">
        <v>178</v>
      </c>
      <c r="B16" s="4" t="s">
        <v>181</v>
      </c>
      <c r="C16" s="4">
        <v>419</v>
      </c>
      <c r="D16" s="4">
        <v>7</v>
      </c>
      <c r="E16" s="6">
        <f t="shared" si="0"/>
        <v>144200</v>
      </c>
    </row>
    <row r="17" spans="1:5" x14ac:dyDescent="0.3">
      <c r="A17" s="17" t="s">
        <v>182</v>
      </c>
      <c r="B17" s="18"/>
      <c r="C17" s="18"/>
      <c r="D17" s="19"/>
      <c r="E17" s="9">
        <f>SUM(E4:E16)</f>
        <v>2133330</v>
      </c>
    </row>
    <row r="19" spans="1:5" x14ac:dyDescent="0.3">
      <c r="A19" s="17" t="s">
        <v>183</v>
      </c>
      <c r="B19" s="19"/>
    </row>
    <row r="20" spans="1:5" x14ac:dyDescent="0.3">
      <c r="A20" s="4" t="s">
        <v>184</v>
      </c>
      <c r="B20" s="4">
        <v>350</v>
      </c>
    </row>
    <row r="21" spans="1:5" x14ac:dyDescent="0.3">
      <c r="A21" s="4" t="s">
        <v>185</v>
      </c>
      <c r="B21" s="4">
        <v>580</v>
      </c>
    </row>
  </sheetData>
  <scenarios current="0" sqref="E17">
    <scenario name="단가인상" locked="1" count="2" user="yongmin kim" comment="만든 사람 yongmin kim 날짜 2026-02-09">
      <inputCells r="B20" val="450"/>
      <inputCells r="B21" val="680"/>
    </scenario>
    <scenario name="단가인하" locked="1" count="2" user="yongmin kim" comment="만든 사람 yongmin kim 날짜 2026-02-09">
      <inputCells r="B20" val="250"/>
      <inputCells r="B21" val="480"/>
    </scenario>
  </scenarios>
  <mergeCells count="3">
    <mergeCell ref="A1:E1"/>
    <mergeCell ref="A17:D17"/>
    <mergeCell ref="A19:B1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2</vt:i4>
      </vt:variant>
    </vt:vector>
  </HeadingPairs>
  <TitlesOfParts>
    <vt:vector size="13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yongmin kim</cp:lastModifiedBy>
  <dcterms:created xsi:type="dcterms:W3CDTF">2023-04-27T08:01:32Z</dcterms:created>
  <dcterms:modified xsi:type="dcterms:W3CDTF">2026-02-09T13:20:36Z</dcterms:modified>
</cp:coreProperties>
</file>