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3 기본모의고사\"/>
    </mc:Choice>
  </mc:AlternateContent>
  <xr:revisionPtr revIDLastSave="0" documentId="13_ncr:1_{6FEB2585-B0EE-4ABA-A53B-DA975218E874}" xr6:coauthVersionLast="47" xr6:coauthVersionMax="47" xr10:uidLastSave="{00000000-0000-0000-0000-000000000000}"/>
  <bookViews>
    <workbookView xWindow="28680" yWindow="-120" windowWidth="29040" windowHeight="15720" tabRatio="791" activeTab="1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eta.COUNTIF" hidden="1" xlm="1">#NAME?</definedName>
    <definedName name="_xleta.LEFT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2" l="1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F37" i="2"/>
  <c r="F38" i="2"/>
  <c r="F39" i="2"/>
  <c r="F40" i="2"/>
  <c r="F36" i="2"/>
  <c r="B31" i="2" a="1"/>
  <c r="B31" i="2"/>
  <c r="C31" i="2" a="1"/>
  <c r="D31" i="2" a="1"/>
  <c r="E31" i="2" a="1"/>
  <c r="E31" i="2"/>
  <c r="B32" i="2" a="1"/>
  <c r="C32" i="2" a="1"/>
  <c r="D32" i="2" a="1"/>
  <c r="E32" i="2" a="1"/>
  <c r="E32" i="2"/>
  <c r="C30" i="2" a="1"/>
  <c r="D30" i="2" a="1"/>
  <c r="E30" i="2" a="1"/>
  <c r="B30" i="2" a="1"/>
  <c r="H11" i="2" a="1"/>
  <c r="H12" i="2" a="1"/>
  <c r="H13" i="2" a="1"/>
  <c r="H14" i="2" a="1"/>
  <c r="H15" i="2" a="1"/>
  <c r="H16" i="2" a="1"/>
  <c r="H17" i="2" a="1"/>
  <c r="H18" i="2" a="1"/>
  <c r="H19" i="2" a="1"/>
  <c r="H20" i="2" a="1"/>
  <c r="H21" i="2" a="1"/>
  <c r="H22" i="2" a="1"/>
  <c r="H23" i="2" a="1"/>
  <c r="H24" i="2" a="1"/>
  <c r="H25" i="2" a="1"/>
  <c r="H10" i="2" a="1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 a="1"/>
  <c r="C5" i="2" a="1"/>
  <c r="C3" i="2" a="1"/>
  <c r="B4" i="2" a="1"/>
  <c r="B5" i="2" a="1"/>
  <c r="B3" i="2" a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G11" i="2" l="1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D31" i="2"/>
  <c r="B32" i="2"/>
  <c r="C31" i="2"/>
  <c r="C32" i="2"/>
  <c r="D32" i="2"/>
  <c r="C30" i="2"/>
  <c r="D30" i="2"/>
  <c r="E30" i="2"/>
  <c r="B30" i="2"/>
  <c r="H11" i="2"/>
  <c r="H12" i="2"/>
  <c r="H13" i="2"/>
  <c r="H14" i="2"/>
  <c r="H16" i="2"/>
  <c r="H17" i="2"/>
  <c r="H18" i="2"/>
  <c r="H19" i="2"/>
  <c r="H20" i="2"/>
  <c r="H21" i="2"/>
  <c r="H22" i="2"/>
  <c r="H23" i="2"/>
  <c r="H24" i="2"/>
  <c r="H25" i="2"/>
  <c r="H15" i="2"/>
  <c r="H10" i="2"/>
  <c r="C4" i="2"/>
  <c r="C5" i="2"/>
  <c r="C3" i="2"/>
  <c r="B4" i="2"/>
  <c r="B5" i="2"/>
  <c r="B3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47A54EA-7E49-495B-AC1C-8DE0F4E3F6B2}" name="MS Access Database_Query" type="1" refreshedVersion="8" background="1">
    <dbPr connection="DSN=MS Access Database;DBQ=C:\2026기본서_컴활1급실기\01 엑셀\03 기본모의고사\사원관리.accdb;DefaultDir=C:\2026기본서_컴활1급실기\01 엑셀\03 기본모의고사;DriverId=25;FIL=MS Access;MaxBufferSize=2048;PageTimeout=5;" command="SELECT 사원명부.이름, 사원명부.입사일, 사원명부.부서, 사원명부.직위, 사원명부.기본급_x000d__x000a_FROM `C:\2026기본서_컴활1급실기\01 엑셀\03 기본모의고사\사원관리.accdb`.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<sst xmlns="http://schemas.openxmlformats.org/spreadsheetml/2006/main" count="400" uniqueCount="162">
  <si>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</si>
  <si>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</si>
  <si>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</si>
  <si>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</si>
  <si>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</si>
  <si>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</si>
  <si>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</si>
  <si>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</si>
  <si>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</si>
  <si>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</si>
  <si>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</si>
  <si>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</si>
  <si>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</si>
  <si>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</si>
  <si>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</si>
  <si>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</si>
  <si>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</si>
  <si>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</si>
  <si>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</si>
  <si>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</si>
  <si>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</si>
  <si>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</si>
  <si>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</si>
  <si>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</si>
  <si>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</si>
  <si>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</si>
  <si>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</si>
  <si>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</si>
  <si>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</si>
  <si>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</si>
  <si>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</si>
  <si>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</si>
  <si>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</si>
  <si>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</si>
  <si>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</si>
  <si>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</si>
  <si>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</si>
  <si>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</si>
  <si>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</si>
  <si>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</si>
  <si>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</si>
  <si>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</si>
  <si>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</si>
  <si>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</si>
  <si>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</si>
  <si>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</si>
  <si>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</si>
  <si>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</si>
  <si>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</si>
  <si>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</si>
  <si>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</si>
  <si>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</si>
  <si>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</si>
  <si>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</si>
  <si>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</si>
  <si>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</si>
  <si>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</si>
  <si>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</si>
  <si>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</si>
  <si>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</si>
  <si>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</si>
  <si>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</si>
  <si>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</si>
  <si>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</si>
  <si>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</si>
  <si>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</si>
  <si>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</si>
  <si>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</si>
  <si>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</si>
  <si>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</si>
  <si>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</si>
  <si>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</si>
  <si>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</si>
  <si>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</si>
  <si>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</si>
  <si>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</si>
  <si>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</si>
  <si>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</si>
  <si>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</si>
  <si>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</si>
  <si>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</si>
  <si>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</si>
  <si>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</si>
  <si>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</si>
  <si>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</si>
  <si>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</si>
  <si>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</si>
  <si>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</si>
  <si>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</si>
  <si>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</si>
  <si>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</si>
  <si>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</si>
  <si>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</si>
  <si>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</si>
  <si>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</si>
  <si>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</si>
  <si>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</si>
  <si>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</si>
  <si>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</si>
  <si>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</si>
  <si>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</si>
  <si>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</si>
  <si>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</si>
  <si>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</si>
  <si>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</si>
  <si>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</si>
  <si>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</si>
  <si>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</si>
  <si>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</si>
  <si>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</si>
  <si>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</si>
  <si>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</si>
  <si>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</si>
  <si>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</si>
  <si>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</si>
  <si>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</si>
  <si>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</si>
  <si>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</si>
  <si>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</si>
  <si>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</si>
  <si>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</si>
  <si>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</si>
  <si>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</si>
  <si>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</si>
  <si>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</si>
  <si>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</si>
  <si>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</si>
  <si>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</si>
  <si>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</si>
  <si>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</si>
  <si>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</si>
  <si>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</si>
  <si>
    <t>합계 : 기본급</t>
  </si>
  <si>
    <t>기획부</t>
  </si>
  <si>
    <t>광고부</t>
  </si>
  <si>
    <t>유통부</t>
  </si>
  <si>
    <t>인사부</t>
  </si>
  <si>
    <t>판촉부</t>
  </si>
  <si>
    <t>송명근</t>
  </si>
  <si>
    <t>이름</t>
  </si>
  <si>
    <t>(모두)</t>
  </si>
  <si>
    <t>입사일</t>
  </si>
  <si>
    <t>직위</t>
  </si>
  <si>
    <t>주임</t>
  </si>
  <si>
    <t>대리</t>
  </si>
  <si>
    <t>기본급</t>
  </si>
  <si>
    <t>값</t>
  </si>
  <si>
    <t>합계 : 상여금</t>
  </si>
  <si>
    <t>$B$15</t>
  </si>
  <si>
    <t>$B$16</t>
  </si>
  <si>
    <t>$E$12</t>
  </si>
  <si>
    <t>단가 증가</t>
  </si>
  <si>
    <t>만든 사람 owen park 날짜 2026-05-13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</si>
  <si>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</si>
  <si>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</si>
  <si>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</si>
  <si>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</si>
  <si>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</si>
  <si>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</si>
  <si>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</si>
  <si>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단가 감소</t>
  </si>
  <si>
    <t>만든 사람 owen park 날짜 2026-05-13
수정한 사람 owen park 날짜 2026-05-14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</si>
</sst>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64" formatCode="&quot;₩&quot;#,##0;&quot;-\&quot;#,##0"/>
    <numFmt numFmtId="165" formatCode="0&quot;이상&quot;"/>
    <numFmt numFmtId="166" formatCode="mm&quot;월&quot;\ dd&quot;일&quot;"/>
    <numFmt numFmtId="167" formatCode="#,##0&quot;원&quot;"/>
    <numFmt numFmtId="168" formatCode="@&quot;님&quot;"/>
  </numFmts>
  <fonts count="15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b/>
      <sz val="11"/>
      <color theme="0"/>
      <name val="Calibri"/>
      <family val="3"/>
      <charset val="129"/>
      <scheme val="minor"/>
    </font>
    <font>
      <sz val="11"/>
      <name val="Calibri"/>
      <family val="3"/>
      <charset val="129"/>
      <scheme val="minor"/>
    </font>
    <font>
      <b/>
      <sz val="14"/>
      <color theme="1"/>
      <name val="Calibri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Calibri"/>
      <family val="3"/>
      <charset val="129"/>
      <scheme val="minor"/>
    </font>
    <font>
      <b/>
      <sz val="12"/>
      <color indexed="9"/>
      <name val="Calibri"/>
      <family val="2"/>
      <charset val="129"/>
      <scheme val="minor"/>
    </font>
    <font>
      <b/>
      <sz val="11"/>
      <color indexed="8"/>
      <name val="Calibri"/>
      <family val="2"/>
      <charset val="129"/>
      <scheme val="minor"/>
    </font>
    <font>
      <b/>
      <sz val="11"/>
      <color indexed="18"/>
      <name val="Calibri"/>
      <family val="2"/>
      <charset val="129"/>
      <scheme val="minor"/>
    </font>
    <font>
      <sz val="10"/>
      <color indexed="9"/>
      <name val="Calibri"/>
      <family val="2"/>
      <charset val="129"/>
      <scheme val="minor"/>
    </font>
    <font>
      <sz val="8"/>
      <color theme="1"/>
      <name val="Calibri"/>
      <family val="2"/>
      <scheme val="minor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6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65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66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67" fontId="0" fillId="0" borderId="0" xfId="0" applyNumberFormat="1">
      <alignment vertical="center"/>
    </xf>
    <xf numFmtId="0" fontId="9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1" fillId="5" borderId="3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right" vertical="center"/>
    </xf>
    <xf numFmtId="0" fontId="12" fillId="4" borderId="9" xfId="0" applyFont="1" applyFill="1" applyBorder="1" applyAlignment="1">
      <alignment horizontal="right" vertical="center"/>
    </xf>
    <xf numFmtId="168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0" fillId="6" borderId="0" xfId="0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3">
    <dxf>
      <numFmt numFmtId="19" formatCode="yyyy/mm/dd"/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ko-KR" altLang="en-US"/>
                      <a:t>생산량</a:t>
                    </a:r>
                    <a:fld id="{139EFEBC-8C01-4AEB-A573-B7E4B67C6B4D}" type="CATEGORYNAME">
                      <a:rPr lang="ko-KR" altLang="en-US"/>
                      <a:pPr>
                        <a:defRPr/>
                      </a:pPr>
                      <a:t>[범주 이름]</a:t>
                    </a:fld>
                    <a:r>
                      <a:rPr lang="en-US" altLang="ko-KR" baseline="0"/>
                      <a:t> </a:t>
                    </a:r>
                    <a:fld id="{6CEE6473-08B7-46B2-9010-FA4533C23D79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en-US" altLang="ko-KR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 altLang="ko-KR"/>
                </a:p>
              </c:txPr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8.9184664771345928E-2"/>
                      <c:h val="0.1785024774342231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C70-4E46-857A-FAD9C7F1CA9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12</xdr:row>
      <xdr:rowOff>12700</xdr:rowOff>
    </xdr:from>
    <xdr:to>
      <xdr:col>8</xdr:col>
      <xdr:colOff>95250</xdr:colOff>
      <xdr:row>29</xdr:row>
      <xdr:rowOff>28575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9525</xdr:rowOff>
        </xdr:from>
        <xdr:to>
          <xdr:col>5</xdr:col>
          <xdr:colOff>600075</xdr:colOff>
          <xdr:row>2</xdr:row>
          <xdr:rowOff>180975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8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</xdr:row>
          <xdr:rowOff>180975</xdr:rowOff>
        </xdr:from>
        <xdr:to>
          <xdr:col>5</xdr:col>
          <xdr:colOff>590550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8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600075</xdr:colOff>
          <xdr:row>2</xdr:row>
          <xdr:rowOff>66675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en park" refreshedDate="46155.903416435183" backgroundQuery="1" createdVersion="8" refreshedVersion="8" minRefreshableVersion="3" recordCount="6" xr:uid="{8045B408-C6F3-4930-9B0D-B76D41F503EE}">
  <cacheSource type="external" connectionId="1"/>
  <cacheFields count="8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  <fieldGroup par="6"/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일(입사일)" numFmtId="0" databaseField="0">
      <fieldGroup base="1">
        <rangePr groupBy="days" startDate="2021-02-17T00:00:00" endDate="2021-11-12T00:00:00"/>
        <groupItems count="368">
          <s v="&lt;2021-02-17"/>
          <s v="01-1"/>
          <s v="02-1"/>
          <s v="03-1"/>
          <s v="04-1"/>
          <s v="05-1"/>
          <s v="06-1"/>
          <s v="07-1"/>
          <s v="08-1"/>
          <s v="09-1"/>
          <s v="10-1"/>
          <s v="11-1"/>
          <s v="12-1"/>
          <s v="13-1"/>
          <s v="14-1"/>
          <s v="15-1"/>
          <s v="16-1"/>
          <s v="17-1"/>
          <s v="18-1"/>
          <s v="19-1"/>
          <s v="20-1"/>
          <s v="21-1"/>
          <s v="22-1"/>
          <s v="23-1"/>
          <s v="24-1"/>
          <s v="25-1"/>
          <s v="26-1"/>
          <s v="27-1"/>
          <s v="28-1"/>
          <s v="29-1"/>
          <s v="30-1"/>
          <s v="31-1"/>
          <s v="01-2"/>
          <s v="02-2"/>
          <s v="03-2"/>
          <s v="04-2"/>
          <s v="05-2"/>
          <s v="06-2"/>
          <s v="07-2"/>
          <s v="08-2"/>
          <s v="09-2"/>
          <s v="10-2"/>
          <s v="11-2"/>
          <s v="12-2"/>
          <s v="13-2"/>
          <s v="14-2"/>
          <s v="15-2"/>
          <s v="16-2"/>
          <s v="17-2"/>
          <s v="18-2"/>
          <s v="19-2"/>
          <s v="20-2"/>
          <s v="21-2"/>
          <s v="22-2"/>
          <s v="23-2"/>
          <s v="24-2"/>
          <s v="25-2"/>
          <s v="26-2"/>
          <s v="27-2"/>
          <s v="28-2"/>
          <s v="29-2"/>
          <s v="01-3"/>
          <s v="02-3"/>
          <s v="03-3"/>
          <s v="04-3"/>
          <s v="05-3"/>
          <s v="06-3"/>
          <s v="07-3"/>
          <s v="08-3"/>
          <s v="09-3"/>
          <s v="10-3"/>
          <s v="11-3"/>
          <s v="12-3"/>
          <s v="13-3"/>
          <s v="14-3"/>
          <s v="15-3"/>
          <s v="16-3"/>
          <s v="17-3"/>
          <s v="18-3"/>
          <s v="19-3"/>
          <s v="20-3"/>
          <s v="21-3"/>
          <s v="22-3"/>
          <s v="23-3"/>
          <s v="24-3"/>
          <s v="25-3"/>
          <s v="26-3"/>
          <s v="27-3"/>
          <s v="28-3"/>
          <s v="29-3"/>
          <s v="30-3"/>
          <s v="31-3"/>
          <s v="01-4"/>
          <s v="02-4"/>
          <s v="03-4"/>
          <s v="04-4"/>
          <s v="05-4"/>
          <s v="06-4"/>
          <s v="07-4"/>
          <s v="08-4"/>
          <s v="09-4"/>
          <s v="10-4"/>
          <s v="11-4"/>
          <s v="12-4"/>
          <s v="13-4"/>
          <s v="14-4"/>
          <s v="15-4"/>
          <s v="16-4"/>
          <s v="17-4"/>
          <s v="18-4"/>
          <s v="19-4"/>
          <s v="20-4"/>
          <s v="21-4"/>
          <s v="22-4"/>
          <s v="23-4"/>
          <s v="24-4"/>
          <s v="25-4"/>
          <s v="26-4"/>
          <s v="27-4"/>
          <s v="28-4"/>
          <s v="29-4"/>
          <s v="30-4"/>
          <s v="01-5"/>
          <s v="02-5"/>
          <s v="03-5"/>
          <s v="04-5"/>
          <s v="05-5"/>
          <s v="06-5"/>
          <s v="07-5"/>
          <s v="08-5"/>
          <s v="09-5"/>
          <s v="10-5"/>
          <s v="11-5"/>
          <s v="12-5"/>
          <s v="13-5"/>
          <s v="14-5"/>
          <s v="15-5"/>
          <s v="16-5"/>
          <s v="17-5"/>
          <s v="18-5"/>
          <s v="19-5"/>
          <s v="20-5"/>
          <s v="21-5"/>
          <s v="22-5"/>
          <s v="23-5"/>
          <s v="24-5"/>
          <s v="25-5"/>
          <s v="26-5"/>
          <s v="27-5"/>
          <s v="28-5"/>
          <s v="29-5"/>
          <s v="30-5"/>
          <s v="31-5"/>
          <s v="01-6"/>
          <s v="02-6"/>
          <s v="03-6"/>
          <s v="04-6"/>
          <s v="05-6"/>
          <s v="06-6"/>
          <s v="07-6"/>
          <s v="08-6"/>
          <s v="09-6"/>
          <s v="10-6"/>
          <s v="11-6"/>
          <s v="12-6"/>
          <s v="13-6"/>
          <s v="14-6"/>
          <s v="15-6"/>
          <s v="16-6"/>
          <s v="17-6"/>
          <s v="18-6"/>
          <s v="19-6"/>
          <s v="20-6"/>
          <s v="21-6"/>
          <s v="22-6"/>
          <s v="23-6"/>
          <s v="24-6"/>
          <s v="25-6"/>
          <s v="26-6"/>
          <s v="27-6"/>
          <s v="28-6"/>
          <s v="29-6"/>
          <s v="30-6"/>
          <s v="01-7"/>
          <s v="02-7"/>
          <s v="03-7"/>
          <s v="04-7"/>
          <s v="05-7"/>
          <s v="06-7"/>
          <s v="07-7"/>
          <s v="08-7"/>
          <s v="09-7"/>
          <s v="10-7"/>
          <s v="11-7"/>
          <s v="12-7"/>
          <s v="13-7"/>
          <s v="14-7"/>
          <s v="15-7"/>
          <s v="16-7"/>
          <s v="17-7"/>
          <s v="18-7"/>
          <s v="19-7"/>
          <s v="20-7"/>
          <s v="21-7"/>
          <s v="22-7"/>
          <s v="23-7"/>
          <s v="24-7"/>
          <s v="25-7"/>
          <s v="26-7"/>
          <s v="27-7"/>
          <s v="28-7"/>
          <s v="29-7"/>
          <s v="30-7"/>
          <s v="31-7"/>
          <s v="01-8"/>
          <s v="02-8"/>
          <s v="03-8"/>
          <s v="04-8"/>
          <s v="05-8"/>
          <s v="06-8"/>
          <s v="07-8"/>
          <s v="08-8"/>
          <s v="09-8"/>
          <s v="10-8"/>
          <s v="11-8"/>
          <s v="12-8"/>
          <s v="13-8"/>
          <s v="14-8"/>
          <s v="15-8"/>
          <s v="16-8"/>
          <s v="17-8"/>
          <s v="18-8"/>
          <s v="19-8"/>
          <s v="20-8"/>
          <s v="21-8"/>
          <s v="22-8"/>
          <s v="23-8"/>
          <s v="24-8"/>
          <s v="25-8"/>
          <s v="26-8"/>
          <s v="27-8"/>
          <s v="28-8"/>
          <s v="29-8"/>
          <s v="30-8"/>
          <s v="31-8"/>
          <s v="01-9"/>
          <s v="02-9"/>
          <s v="03-9"/>
          <s v="04-9"/>
          <s v="05-9"/>
          <s v="06-9"/>
          <s v="07-9"/>
          <s v="08-9"/>
          <s v="09-9"/>
          <s v="10-9"/>
          <s v="11-9"/>
          <s v="12-9"/>
          <s v="13-9"/>
          <s v="14-9"/>
          <s v="15-9"/>
          <s v="16-9"/>
          <s v="17-9"/>
          <s v="18-9"/>
          <s v="19-9"/>
          <s v="20-9"/>
          <s v="21-9"/>
          <s v="22-9"/>
          <s v="23-9"/>
          <s v="24-9"/>
          <s v="25-9"/>
          <s v="26-9"/>
          <s v="27-9"/>
          <s v="28-9"/>
          <s v="29-9"/>
          <s v="30-9"/>
          <s v="01-10"/>
          <s v="02-10"/>
          <s v="03-10"/>
          <s v="04-10"/>
          <s v="05-10"/>
          <s v="06-10"/>
          <s v="07-10"/>
          <s v="08-10"/>
          <s v="09-10"/>
          <s v="10-10"/>
          <s v="11-10"/>
          <s v="12-10"/>
          <s v="13-10"/>
          <s v="14-10"/>
          <s v="15-10"/>
          <s v="16-10"/>
          <s v="17-10"/>
          <s v="18-10"/>
          <s v="19-10"/>
          <s v="20-10"/>
          <s v="21-10"/>
          <s v="22-10"/>
          <s v="23-10"/>
          <s v="24-10"/>
          <s v="25-10"/>
          <s v="26-10"/>
          <s v="27-10"/>
          <s v="28-10"/>
          <s v="29-10"/>
          <s v="30-10"/>
          <s v="31-10"/>
          <s v="01-11"/>
          <s v="02-11"/>
          <s v="03-11"/>
          <s v="04-11"/>
          <s v="05-11"/>
          <s v="06-11"/>
          <s v="07-11"/>
          <s v="08-11"/>
          <s v="09-11"/>
          <s v="10-11"/>
          <s v="11-11"/>
          <s v="12-11"/>
          <s v="13-11"/>
          <s v="14-11"/>
          <s v="15-11"/>
          <s v="16-11"/>
          <s v="17-11"/>
          <s v="18-11"/>
          <s v="19-11"/>
          <s v="20-11"/>
          <s v="21-11"/>
          <s v="22-11"/>
          <s v="23-11"/>
          <s v="24-11"/>
          <s v="25-11"/>
          <s v="26-11"/>
          <s v="27-11"/>
          <s v="28-11"/>
          <s v="29-11"/>
          <s v="30-11"/>
          <s v="01-12"/>
          <s v="02-12"/>
          <s v="03-12"/>
          <s v="04-12"/>
          <s v="05-12"/>
          <s v="06-12"/>
          <s v="07-12"/>
          <s v="08-12"/>
          <s v="09-12"/>
          <s v="10-12"/>
          <s v="11-12"/>
          <s v="12-12"/>
          <s v="13-12"/>
          <s v="14-12"/>
          <s v="15-12"/>
          <s v="16-12"/>
          <s v="17-12"/>
          <s v="18-12"/>
          <s v="19-12"/>
          <s v="20-12"/>
          <s v="21-12"/>
          <s v="22-12"/>
          <s v="23-12"/>
          <s v="24-12"/>
          <s v="25-12"/>
          <s v="26-12"/>
          <s v="27-12"/>
          <s v="28-12"/>
          <s v="29-12"/>
          <s v="30-12"/>
          <s v="31-12"/>
          <s v="&gt;2021-11-12"/>
        </groupItems>
      </fieldGroup>
    </cacheField>
    <cacheField name="개월(입사일)" numFmtId="0" databaseField="0">
      <fieldGroup base="1">
        <rangePr groupBy="months" startDate="2021-02-17T00:00:00" endDate="2021-11-12T00:00:00"/>
        <groupItems count="14">
          <s v="&lt;2021-02-17"/>
          <s v="1"/>
          <s v="2"/>
          <s v="3"/>
          <s v="4"/>
          <s v="5"/>
          <s v="6"/>
          <s v="7"/>
          <s v="8"/>
          <s v="9"/>
          <s v="10"/>
          <s v="11"/>
          <s v="12"/>
          <s v="&gt;2021-11-12"/>
        </groupItems>
      </fieldGroup>
    </cacheField>
    <cacheField name="상여금" numFmtId="0" formula=" ROUND(기본급*15%, 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C04E14-6C5C-4A0D-8C2C-25EEE518740A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8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>
      <items count="7">
        <item x="1"/>
        <item x="4"/>
        <item x="0"/>
        <item x="2"/>
        <item x="3"/>
        <item x="5"/>
        <item t="default"/>
      </items>
    </pivotField>
    <pivotField axis="axisRow" compact="0" outline="0" showAll="0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>
      <items count="2">
        <item x="0"/>
        <item t="default"/>
      </items>
    </pivotField>
    <pivotField compact="0" outline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67"/>
    <dataField name="합계 : 상여금" fld="7" baseField="2" baseItem="3" numFmtId="16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675F56-3168-4125-872B-E1F9E5D1038E}" name="표1" displayName="표1" ref="A1:E2" totalsRowShown="0">
  <autoFilter ref="A1:E2" xr:uid="{4C675F56-3168-4125-872B-E1F9E5D1038E}"/>
  <tableColumns count="5">
    <tableColumn id="1" xr3:uid="{D6E80023-1022-4859-BF3C-40A2BF77F363}" name="이름"/>
    <tableColumn id="2" xr3:uid="{92B725C8-0295-4A9B-8A30-E1176361B6A4}" name="입사일" dataDxfId="0"/>
    <tableColumn id="3" xr3:uid="{6BDD7D18-33B5-42B2-892A-89BF121ADE62}" name="부서"/>
    <tableColumn id="4" xr3:uid="{2129466C-2970-454D-981B-EFE60270E3A6}" name="직위"/>
    <tableColumn id="5" xr3:uid="{D629D3EF-499B-4A8D-8D6A-2DD8CBC0AEBB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0" workbookViewId="0">
      <selection activeCell="L34" sqref="L34"/>
    </sheetView>
  </sheetViews>
  <sheetFormatPr defaultRowHeight="15"/>
  <cols>
    <col min="1" max="1" width="9.28515625" bestFit="1" customWidth="1"/>
    <col min="2" max="2" width="6" bestFit="1" customWidth="1"/>
    <col min="3" max="3" width="13.28515625" bestFit="1" customWidth="1"/>
    <col min="4" max="4" width="7.42578125" bestFit="1" customWidth="1"/>
    <col min="5" max="5" width="5.42578125" bestFit="1" customWidth="1"/>
    <col min="6" max="6" width="10.85546875" bestFit="1" customWidth="1"/>
    <col min="7" max="7" width="14" bestFit="1" customWidth="1"/>
    <col min="8" max="8" width="12.140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 = "한솔", 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">
    <cfRule type="expression" dxfId="2" priority="2">
      <formula>ISEVEN(QUOTIENT(ROW(A3),3))</formula>
    </cfRule>
  </conditionalFormatting>
  <conditionalFormatting sqref="A3:H30">
    <cfRule type="expression" dxfId="1" priority="1">
      <formula>ISEVEN(QUOTIENT(ROW(A3),3))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Q10" sqref="Q10"/>
    </sheetView>
  </sheetViews>
  <sheetFormatPr defaultRowHeight="1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A6">
        <v>34</v>
      </c>
      <c r="B6" t="s">
        <v>121</v>
      </c>
      <c r="C6" t="s">
        <v>128</v>
      </c>
      <c r="D6">
        <v>12</v>
      </c>
      <c r="E6" s="19">
        <v>2400</v>
      </c>
      <c r="H6" t="s">
        <v>125</v>
      </c>
      <c r="I6">
        <v>350</v>
      </c>
    </row>
    <row r="7" spans="1:9">
      <c r="A7">
        <v>3</v>
      </c>
      <c r="B7" t="s">
        <v>121</v>
      </c>
      <c r="C7" t="s">
        <v>128</v>
      </c>
      <c r="D7">
        <v>33</v>
      </c>
      <c r="E7" s="19">
        <v>6600</v>
      </c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600075</xdr:colOff>
                <xdr:row>2</xdr:row>
                <xdr:rowOff>66675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abSelected="1" topLeftCell="A4" workbookViewId="0">
      <selection activeCell="A31" sqref="A31"/>
    </sheetView>
  </sheetViews>
  <sheetFormatPr defaultRowHeight="15"/>
  <cols>
    <col min="1" max="1" width="9.28515625" bestFit="1" customWidth="1"/>
    <col min="2" max="2" width="5.42578125" bestFit="1" customWidth="1"/>
    <col min="3" max="3" width="15.140625" bestFit="1" customWidth="1"/>
    <col min="4" max="4" width="7.5703125" customWidth="1"/>
    <col min="5" max="5" width="5.85546875" customWidth="1"/>
    <col min="6" max="6" width="8.7109375" customWidth="1"/>
    <col min="7" max="7" width="11" customWidth="1"/>
    <col min="8" max="8" width="9.5703125" customWidth="1"/>
    <col min="9" max="9" width="11.285156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 vertic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28" workbookViewId="0">
      <selection activeCell="O18" sqref="O18"/>
    </sheetView>
  </sheetViews>
  <sheetFormatPr defaultRowHeight="15"/>
  <cols>
    <col min="2" max="2" width="20.5703125" bestFit="1" customWidth="1"/>
    <col min="3" max="3" width="21.5703125" bestFit="1" customWidth="1"/>
    <col min="4" max="4" width="9.42578125" bestFit="1" customWidth="1"/>
    <col min="6" max="6" width="11" bestFit="1" customWidth="1"/>
    <col min="7" max="8" width="9" bestFit="1" customWidth="1"/>
    <col min="9" max="9" width="7.42578125" bestFit="1" customWidth="1"/>
    <col min="14" max="14" width="9.28515625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LARGE(IF(((RIGHT($A$10:$A$25, 1) = "1") + (RIGHT($A$10:$A$25, 1) = "2")) * ($B$10:$B$25=$A3), $D$10:$D$25), 2)</f>
        <v>15</v>
      </c>
      <c r="C3" s="5">
        <f t="array" ref="C3">COUNTIFS($D$10:$D$25, "&gt;=20", $B$10:$B$25, A3  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LARGE(IF(((RIGHT($A$10:$A$25, 1) = "1") + (RIGHT($A$10:$A$25, 1) = "2")) * ($B$10:$B$25=$A4), $D$10:$D$25), 2)</f>
        <v>18</v>
      </c>
      <c r="C4" s="5">
        <f t="array" ref="C4">COUNTIFS($D$10:$D$25, "&gt;=20", $B$10:$B$25, A4  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LARGE(IF(((RIGHT($A$10:$A$25, 1) = "1") + (RIGHT($A$10:$A$25, 1) = "2")) * ($B$10:$B$25=$A5), $D$10:$D$25), 2)</f>
        <v>20</v>
      </c>
      <c r="C5" s="5">
        <f t="array" ref="C5">COUNTIFS($D$10:$D$25, "&gt;=20", $B$10:$B$25, A5  )</f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 LEFT(A10,1), LEFT(B10,1))</f>
        <v>녹001</v>
      </c>
      <c r="D10" s="7">
        <v>38</v>
      </c>
      <c r="E10" s="8">
        <f>HLOOKUP(D10,$F$2:$I$4,MATCH(LEFT(A10,1),{"다","나"},-1)+1)</f>
        <v>1300</v>
      </c>
      <c r="F10" s="9">
        <v>0.1</v>
      </c>
      <c r="G10" s="8">
        <f>PRODUCT(D10,E10,F10)</f>
        <v>4940</v>
      </c>
      <c r="H10" s="8" cm="1">
        <f t="array" ref="H10">fn생산단가(A10, E10)</f>
        <v>390</v>
      </c>
    </row>
    <row r="11" spans="1:9">
      <c r="A11" s="5" t="s">
        <v>51</v>
      </c>
      <c r="B11" s="5" t="s">
        <v>40</v>
      </c>
      <c r="C11" s="5" t="str">
        <f t="shared" ref="C11:C25" si="0">SUBSTITUTE(A11, LEFT(A11,1), LEFT(B11,1))</f>
        <v>카002</v>
      </c>
      <c r="D11" s="7">
        <v>26</v>
      </c>
      <c r="E11" s="8">
        <f>HLOOKUP(D11,$F$2:$I$4,MATCH(LEFT(A11,1),{"다","나"},-1)+1)</f>
        <v>1400</v>
      </c>
      <c r="F11" s="9">
        <v>0.08</v>
      </c>
      <c r="G11" s="8">
        <f t="shared" ref="G11:G25" si="1">PRODUCT(D11,E11,F11)</f>
        <v>2912</v>
      </c>
      <c r="H11" s="8" cm="1">
        <f t="array" ref="H11">fn생산단가(A11, E11)</f>
        <v>280</v>
      </c>
    </row>
    <row r="12" spans="1:9">
      <c r="A12" s="5" t="s">
        <v>51</v>
      </c>
      <c r="B12" s="5" t="s">
        <v>40</v>
      </c>
      <c r="C12" s="5" t="str">
        <f t="shared" si="0"/>
        <v>카002</v>
      </c>
      <c r="D12" s="7">
        <v>20</v>
      </c>
      <c r="E12" s="8">
        <f>HLOOKUP(D12,$F$2:$I$4,MATCH(LEFT(A12,1),{"다","나"},-1)+1)</f>
        <v>1400</v>
      </c>
      <c r="F12" s="9">
        <v>0.08</v>
      </c>
      <c r="G12" s="8">
        <f t="shared" si="1"/>
        <v>2240</v>
      </c>
      <c r="H12" s="8" cm="1">
        <f t="array" ref="H12">fn생산단가(A12, E12)</f>
        <v>280</v>
      </c>
    </row>
    <row r="13" spans="1:9">
      <c r="A13" s="5" t="s">
        <v>52</v>
      </c>
      <c r="B13" s="5" t="s">
        <v>36</v>
      </c>
      <c r="C13" s="5" t="str">
        <f t="shared" si="0"/>
        <v>녹011</v>
      </c>
      <c r="D13" s="7">
        <v>5</v>
      </c>
      <c r="E13" s="8">
        <f>HLOOKUP(D13,$F$2:$I$4,MATCH(LEFT(A13,1),{"다","나"},-1)+1)</f>
        <v>1700</v>
      </c>
      <c r="F13" s="9">
        <v>0.03</v>
      </c>
      <c r="G13" s="8">
        <f t="shared" si="1"/>
        <v>255</v>
      </c>
      <c r="H13" s="8" cm="1">
        <f t="array" ref="H13">fn생산단가(A13, E13)</f>
        <v>510</v>
      </c>
    </row>
    <row r="14" spans="1:9">
      <c r="A14" s="5" t="s">
        <v>53</v>
      </c>
      <c r="B14" s="5" t="s">
        <v>36</v>
      </c>
      <c r="C14" s="5" t="str">
        <f t="shared" si="0"/>
        <v>녹021</v>
      </c>
      <c r="D14" s="7">
        <v>5</v>
      </c>
      <c r="E14" s="8">
        <f>HLOOKUP(D14,$F$2:$I$4,MATCH(LEFT(A14,1),{"다","나"},-1)+1)</f>
        <v>1700</v>
      </c>
      <c r="F14" s="9">
        <v>0.03</v>
      </c>
      <c r="G14" s="8">
        <f t="shared" si="1"/>
        <v>255</v>
      </c>
      <c r="H14" s="8" cm="1">
        <f t="array" ref="H14">fn생산단가(A14, E14)</f>
        <v>510</v>
      </c>
    </row>
    <row r="15" spans="1:9">
      <c r="A15" s="5" t="s">
        <v>54</v>
      </c>
      <c r="B15" s="5" t="s">
        <v>38</v>
      </c>
      <c r="C15" s="5" t="str">
        <f t="shared" si="0"/>
        <v>세003</v>
      </c>
      <c r="D15" s="7">
        <v>12</v>
      </c>
      <c r="E15" s="8">
        <f>HLOOKUP(D15,$F$2:$I$4,MATCH(LEFT(A15,1),{"다","나"},-1)+1)</f>
        <v>3500</v>
      </c>
      <c r="F15" s="9">
        <v>0.05</v>
      </c>
      <c r="G15" s="8">
        <f t="shared" si="1"/>
        <v>2100</v>
      </c>
      <c r="H15" s="8" cm="1">
        <f t="array" ref="H15">fn생산단가(A15, E15)</f>
        <v>700</v>
      </c>
    </row>
    <row r="16" spans="1:9">
      <c r="A16" s="5" t="s">
        <v>55</v>
      </c>
      <c r="B16" s="5" t="s">
        <v>40</v>
      </c>
      <c r="C16" s="5" t="str">
        <f t="shared" si="0"/>
        <v>카004</v>
      </c>
      <c r="D16" s="7">
        <v>12</v>
      </c>
      <c r="E16" s="8">
        <f>HLOOKUP(D16,$F$2:$I$4,MATCH(LEFT(A16,1),{"다","나"},-1)+1)</f>
        <v>1500</v>
      </c>
      <c r="F16" s="9">
        <v>0.05</v>
      </c>
      <c r="G16" s="8">
        <f t="shared" si="1"/>
        <v>900</v>
      </c>
      <c r="H16" s="8" cm="1">
        <f t="array" ref="H16">fn생산단가(A16, E16)</f>
        <v>300</v>
      </c>
    </row>
    <row r="17" spans="1:8">
      <c r="A17" s="5" t="s">
        <v>56</v>
      </c>
      <c r="B17" s="5" t="s">
        <v>38</v>
      </c>
      <c r="C17" s="5" t="str">
        <f t="shared" si="0"/>
        <v>세002</v>
      </c>
      <c r="D17" s="7">
        <v>23</v>
      </c>
      <c r="E17" s="8">
        <f>HLOOKUP(D17,$F$2:$I$4,MATCH(LEFT(A17,1),{"다","나"},-1)+1)</f>
        <v>3350</v>
      </c>
      <c r="F17" s="9">
        <v>0.08</v>
      </c>
      <c r="G17" s="8">
        <f t="shared" si="1"/>
        <v>6164</v>
      </c>
      <c r="H17" s="8" cm="1">
        <f t="array" ref="H17">fn생산단가(A17, E17)</f>
        <v>670</v>
      </c>
    </row>
    <row r="18" spans="1:8">
      <c r="A18" s="5" t="s">
        <v>57</v>
      </c>
      <c r="B18" s="5" t="s">
        <v>36</v>
      </c>
      <c r="C18" s="5" t="str">
        <f t="shared" si="0"/>
        <v>녹005</v>
      </c>
      <c r="D18" s="7">
        <v>38</v>
      </c>
      <c r="E18" s="8">
        <f>HLOOKUP(D18,$F$2:$I$4,MATCH(LEFT(A18,1),{"다","나"},-1)+1)</f>
        <v>1300</v>
      </c>
      <c r="F18" s="9">
        <v>0.1</v>
      </c>
      <c r="G18" s="8">
        <f t="shared" si="1"/>
        <v>4940</v>
      </c>
      <c r="H18" s="8" cm="1">
        <f t="array" ref="H18">fn생산단가(A18, E18)</f>
        <v>260</v>
      </c>
    </row>
    <row r="19" spans="1:8">
      <c r="A19" s="5" t="s">
        <v>58</v>
      </c>
      <c r="B19" s="5" t="s">
        <v>36</v>
      </c>
      <c r="C19" s="5" t="str">
        <f t="shared" si="0"/>
        <v>녹052</v>
      </c>
      <c r="D19" s="7">
        <v>15</v>
      </c>
      <c r="E19" s="8">
        <f>HLOOKUP(D19,$F$2:$I$4,MATCH(LEFT(A19,1),{"다","나"},-1)+1)</f>
        <v>1500</v>
      </c>
      <c r="F19" s="9">
        <v>0.05</v>
      </c>
      <c r="G19" s="8">
        <f t="shared" si="1"/>
        <v>1125</v>
      </c>
      <c r="H19" s="8" cm="1">
        <f t="array" ref="H19">fn생산단가(A19, E19)</f>
        <v>450</v>
      </c>
    </row>
    <row r="20" spans="1:8">
      <c r="A20" s="5" t="s">
        <v>59</v>
      </c>
      <c r="B20" s="5" t="s">
        <v>36</v>
      </c>
      <c r="C20" s="5" t="str">
        <f t="shared" si="0"/>
        <v>녹351</v>
      </c>
      <c r="D20" s="7">
        <v>8</v>
      </c>
      <c r="E20" s="8">
        <f>HLOOKUP(D20,$F$2:$I$4,MATCH(LEFT(A20,1),{"다","나"},-1)+1)</f>
        <v>1700</v>
      </c>
      <c r="F20" s="9">
        <v>0.03</v>
      </c>
      <c r="G20" s="8">
        <f t="shared" si="1"/>
        <v>408</v>
      </c>
      <c r="H20" s="8" cm="1">
        <f t="array" ref="H20">fn생산단가(A20, E20)</f>
        <v>510</v>
      </c>
    </row>
    <row r="21" spans="1:8">
      <c r="A21" s="5" t="s">
        <v>60</v>
      </c>
      <c r="B21" s="5" t="s">
        <v>40</v>
      </c>
      <c r="C21" s="5" t="str">
        <f t="shared" si="0"/>
        <v>카154</v>
      </c>
      <c r="D21" s="7">
        <v>35</v>
      </c>
      <c r="E21" s="8">
        <f>HLOOKUP(D21,$F$2:$I$4,MATCH(LEFT(A21,1),{"다","나"},-1)+1)</f>
        <v>1300</v>
      </c>
      <c r="F21" s="9">
        <v>0.1</v>
      </c>
      <c r="G21" s="8">
        <f t="shared" si="1"/>
        <v>4550</v>
      </c>
      <c r="H21" s="8" cm="1">
        <f t="array" ref="H21">fn생산단가(A21, E21)</f>
        <v>260</v>
      </c>
    </row>
    <row r="22" spans="1:8">
      <c r="A22" s="5" t="s">
        <v>61</v>
      </c>
      <c r="B22" s="5" t="s">
        <v>38</v>
      </c>
      <c r="C22" s="5" t="str">
        <f t="shared" si="0"/>
        <v>세502</v>
      </c>
      <c r="D22" s="7">
        <v>18</v>
      </c>
      <c r="E22" s="8">
        <f>HLOOKUP(D22,$F$2:$I$4,MATCH(LEFT(A22,1),{"다","나"},-1)+1)</f>
        <v>3500</v>
      </c>
      <c r="F22" s="9">
        <v>0.05</v>
      </c>
      <c r="G22" s="8">
        <f t="shared" si="1"/>
        <v>3150</v>
      </c>
      <c r="H22" s="8" cm="1">
        <f t="array" ref="H22">fn생산단가(A22, E22)</f>
        <v>700</v>
      </c>
    </row>
    <row r="23" spans="1:8">
      <c r="A23" s="5" t="s">
        <v>62</v>
      </c>
      <c r="B23" s="5" t="s">
        <v>36</v>
      </c>
      <c r="C23" s="5" t="str">
        <f t="shared" si="0"/>
        <v>녹125</v>
      </c>
      <c r="D23" s="7">
        <v>23</v>
      </c>
      <c r="E23" s="8">
        <f>HLOOKUP(D23,$F$2:$I$4,MATCH(LEFT(A23,1),{"다","나"},-1)+1)</f>
        <v>1400</v>
      </c>
      <c r="F23" s="9">
        <v>0.08</v>
      </c>
      <c r="G23" s="8">
        <f t="shared" si="1"/>
        <v>2576</v>
      </c>
      <c r="H23" s="8" cm="1">
        <f t="array" ref="H23">fn생산단가(A23, E23)</f>
        <v>280</v>
      </c>
    </row>
    <row r="24" spans="1:8">
      <c r="A24" s="5" t="s">
        <v>63</v>
      </c>
      <c r="B24" s="5" t="s">
        <v>36</v>
      </c>
      <c r="C24" s="5" t="str">
        <f t="shared" si="0"/>
        <v>녹253</v>
      </c>
      <c r="D24" s="7">
        <v>35</v>
      </c>
      <c r="E24" s="8">
        <f>HLOOKUP(D24,$F$2:$I$4,MATCH(LEFT(A24,1),{"다","나"},-1)+1)</f>
        <v>1300</v>
      </c>
      <c r="F24" s="9">
        <v>0.1</v>
      </c>
      <c r="G24" s="8">
        <f t="shared" si="1"/>
        <v>4550</v>
      </c>
      <c r="H24" s="8" cm="1">
        <f t="array" ref="H24">fn생산단가(A24, E24)</f>
        <v>260</v>
      </c>
    </row>
    <row r="25" spans="1:8">
      <c r="A25" s="5" t="s">
        <v>64</v>
      </c>
      <c r="B25" s="5" t="s">
        <v>38</v>
      </c>
      <c r="C25" s="5" t="str">
        <f t="shared" si="0"/>
        <v>세244</v>
      </c>
      <c r="D25" s="7">
        <v>10</v>
      </c>
      <c r="E25" s="8">
        <f>HLOOKUP(D25,$F$2:$I$4,MATCH(LEFT(A25,1),{"다","나"},-1)+1)</f>
        <v>3500</v>
      </c>
      <c r="F25" s="9">
        <v>0.05</v>
      </c>
      <c r="G25" s="8">
        <f t="shared" si="1"/>
        <v>1750</v>
      </c>
      <c r="H25" s="8" cm="1">
        <f t="array" ref="H25">fn생산단가(A25, 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2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2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2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2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AA937-128E-4A6D-887A-1102DEB812FD}">
  <sheetPr codeName="Sheet9"/>
  <dimension ref="A1:E2"/>
  <sheetViews>
    <sheetView workbookViewId="0">
      <selection activeCell="H33" sqref="H33"/>
    </sheetView>
  </sheetViews>
  <sheetFormatPr defaultRowHeight="15"/>
  <cols>
    <col min="1" max="1" width="9.28515625" bestFit="1" customWidth="1"/>
    <col min="2" max="2" width="10.42578125" bestFit="1" customWidth="1"/>
    <col min="3" max="4" width="9.28515625" bestFit="1" customWidth="1"/>
    <col min="5" max="5" width="9.7109375" bestFit="1" customWidth="1"/>
  </cols>
  <sheetData>
    <row r="1" spans="1:5">
      <c r="A1" t="s">
        <v>139</v>
      </c>
      <c r="B1" t="s">
        <v>141</v>
      </c>
      <c r="C1" t="s">
        <v>89</v>
      </c>
      <c r="D1" t="s">
        <v>142</v>
      </c>
      <c r="E1" t="s">
        <v>145</v>
      </c>
    </row>
    <row r="2" spans="1:5">
      <c r="A2" t="s">
        <v>138</v>
      </c>
      <c r="B2" s="23">
        <v>44462</v>
      </c>
      <c r="C2" t="s">
        <v>135</v>
      </c>
      <c r="D2" t="s">
        <v>144</v>
      </c>
      <c r="E2">
        <v>950000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P15" sqref="P15"/>
    </sheetView>
  </sheetViews>
  <sheetFormatPr defaultRowHeight="15"/>
  <cols>
    <col min="1" max="1" width="7.5703125" bestFit="1" customWidth="1"/>
    <col min="2" max="5" width="13.28515625" bestFit="1" customWidth="1"/>
    <col min="6" max="6" width="7.42578125" bestFit="1" customWidth="1"/>
  </cols>
  <sheetData>
    <row r="2" spans="1:5">
      <c r="A2" s="22" t="s">
        <v>139</v>
      </c>
      <c r="B2" t="s">
        <v>140</v>
      </c>
    </row>
    <row r="4" spans="1:5">
      <c r="B4" s="22" t="s">
        <v>142</v>
      </c>
      <c r="C4" s="22" t="s">
        <v>146</v>
      </c>
    </row>
    <row r="5" spans="1:5">
      <c r="B5" t="s">
        <v>144</v>
      </c>
      <c r="D5" t="s">
        <v>143</v>
      </c>
    </row>
    <row r="6" spans="1:5">
      <c r="A6" s="22" t="s">
        <v>89</v>
      </c>
      <c r="B6" t="s">
        <v>132</v>
      </c>
      <c r="C6" t="s">
        <v>147</v>
      </c>
      <c r="D6" t="s">
        <v>132</v>
      </c>
      <c r="E6" t="s">
        <v>147</v>
      </c>
    </row>
    <row r="7" spans="1:5">
      <c r="A7" t="s">
        <v>137</v>
      </c>
      <c r="B7" s="24"/>
      <c r="C7" s="24">
        <v>0</v>
      </c>
      <c r="D7" s="24">
        <v>950000</v>
      </c>
      <c r="E7" s="24">
        <v>140000</v>
      </c>
    </row>
    <row r="8" spans="1:5">
      <c r="A8" t="s">
        <v>136</v>
      </c>
      <c r="B8" s="24">
        <v>950000</v>
      </c>
      <c r="C8" s="24">
        <v>140000</v>
      </c>
      <c r="D8" s="24">
        <v>950000</v>
      </c>
      <c r="E8" s="24">
        <v>140000</v>
      </c>
    </row>
    <row r="9" spans="1:5">
      <c r="A9" t="s">
        <v>135</v>
      </c>
      <c r="B9" s="24">
        <v>950000</v>
      </c>
      <c r="C9" s="24">
        <v>140000</v>
      </c>
      <c r="D9" s="24"/>
      <c r="E9" s="24">
        <v>0</v>
      </c>
    </row>
    <row r="10" spans="1:5">
      <c r="A10" t="s">
        <v>133</v>
      </c>
      <c r="B10" s="24"/>
      <c r="C10" s="24">
        <v>0</v>
      </c>
      <c r="D10" s="24">
        <v>950000</v>
      </c>
      <c r="E10" s="24">
        <v>140000</v>
      </c>
    </row>
    <row r="11" spans="1:5">
      <c r="A11" t="s">
        <v>134</v>
      </c>
      <c r="B11" s="24"/>
      <c r="C11" s="24">
        <v>0</v>
      </c>
      <c r="D11" s="24">
        <v>950000</v>
      </c>
      <c r="E11" s="24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FD11-36F9-4887-B7D0-ED21932E0404}">
  <sheetPr>
    <outlinePr summaryBelow="0"/>
  </sheetPr>
  <dimension ref="B1:F12"/>
  <sheetViews>
    <sheetView showGridLines="0" workbookViewId="0"/>
  </sheetViews>
  <sheetFormatPr defaultRowHeight="15" outlineLevelRow="1" outlineLevelCol="1"/>
  <cols>
    <col min="3" max="3" width="6.140625" bestFit="1" customWidth="1"/>
    <col min="4" max="6" width="10.5703125" bestFit="1" customWidth="1" outlineLevel="1"/>
  </cols>
  <sheetData>
    <row r="1" spans="2:6" ht="15.75" thickBot="1"/>
    <row r="2" spans="2:6" ht="15.75">
      <c r="B2" s="26" t="s">
        <v>153</v>
      </c>
      <c r="C2" s="26"/>
      <c r="D2" s="29"/>
      <c r="E2" s="29"/>
      <c r="F2" s="29"/>
    </row>
    <row r="3" spans="2:6" ht="15.75" collapsed="1">
      <c r="B3" s="25"/>
      <c r="C3" s="25"/>
      <c r="D3" s="30" t="s">
        <v>155</v>
      </c>
      <c r="E3" s="30" t="s">
        <v>151</v>
      </c>
      <c r="F3" s="30" t="s">
        <v>160</v>
      </c>
    </row>
    <row r="4" spans="2:6" ht="90" hidden="1" outlineLevel="1">
      <c r="B4" s="38"/>
      <c r="C4" s="38"/>
      <c r="D4" s="35"/>
      <c r="E4" s="40" t="s">
        <v>152</v>
      </c>
      <c r="F4" s="40" t="s">
        <v>161</v>
      </c>
    </row>
    <row r="5" spans="2:6">
      <c r="B5" s="27" t="s">
        <v>154</v>
      </c>
      <c r="C5" s="27"/>
      <c r="D5" s="37"/>
      <c r="E5" s="37"/>
      <c r="F5" s="37"/>
    </row>
    <row r="6" spans="2:6" outlineLevel="1">
      <c r="B6" s="38"/>
      <c r="C6" s="38" t="s">
        <v>148</v>
      </c>
      <c r="D6" s="35">
        <v>250</v>
      </c>
      <c r="E6" s="39">
        <v>300</v>
      </c>
      <c r="F6" s="39">
        <v>250</v>
      </c>
    </row>
    <row r="7" spans="2:6" outlineLevel="1">
      <c r="B7" s="38"/>
      <c r="C7" s="38" t="s">
        <v>149</v>
      </c>
      <c r="D7" s="35">
        <v>550</v>
      </c>
      <c r="E7" s="39">
        <v>600</v>
      </c>
      <c r="F7" s="39">
        <v>550</v>
      </c>
    </row>
    <row r="8" spans="2:6">
      <c r="B8" s="27" t="s">
        <v>156</v>
      </c>
      <c r="C8" s="27"/>
      <c r="D8" s="37"/>
      <c r="E8" s="37"/>
      <c r="F8" s="37"/>
    </row>
    <row r="9" spans="2:6" ht="15.75" outlineLevel="1" thickBot="1">
      <c r="B9" s="28"/>
      <c r="C9" s="28" t="s">
        <v>150</v>
      </c>
      <c r="D9" s="36">
        <v>1318750</v>
      </c>
      <c r="E9" s="36">
        <v>1467900</v>
      </c>
      <c r="F9" s="36">
        <v>1318750</v>
      </c>
    </row>
    <row r="10" spans="2:6">
      <c r="B10" t="s">
        <v>157</v>
      </c>
    </row>
    <row r="11" spans="2:6">
      <c r="B11" t="s">
        <v>158</v>
      </c>
    </row>
    <row r="12" spans="2:6">
      <c r="B12" t="s">
        <v>159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J37" sqref="J37"/>
    </sheetView>
  </sheetViews>
  <sheetFormatPr defaultRowHeight="15"/>
  <cols>
    <col min="1" max="1" width="9.85546875" bestFit="1" customWidth="1"/>
    <col min="5" max="5" width="12.7109375" customWidth="1"/>
    <col min="6" max="6" width="8.8554687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55250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150700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191400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78500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134500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134200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289300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284900</v>
      </c>
    </row>
    <row r="12" spans="1:5">
      <c r="A12" s="32" t="s">
        <v>27</v>
      </c>
      <c r="B12" s="33"/>
      <c r="C12" s="7">
        <f>SUM(C4:C11)</f>
        <v>3018</v>
      </c>
      <c r="D12" s="7">
        <f>SUM(D4:D11)</f>
        <v>35</v>
      </c>
      <c r="E12" s="8">
        <f>SUM(E4:E11)</f>
        <v>1318750</v>
      </c>
    </row>
    <row r="14" spans="1:5">
      <c r="A14" s="32" t="s">
        <v>85</v>
      </c>
      <c r="B14" s="33"/>
    </row>
    <row r="15" spans="1:5">
      <c r="A15" s="5" t="s">
        <v>83</v>
      </c>
      <c r="B15" s="5">
        <v>250</v>
      </c>
    </row>
    <row r="16" spans="1:5">
      <c r="A16" s="5" t="s">
        <v>84</v>
      </c>
      <c r="B16" s="5">
        <v>550</v>
      </c>
    </row>
  </sheetData>
  <scenarios current="1" show="1" sqref="E12">
    <scenario name="단가 증가" locked="1" count="2" user="owen park" comment="만든 사람 owen park 날짜 2026-05-13">
      <inputCells r="B15" val="300"/>
      <inputCells r="B16" val="600"/>
    </scenario>
    <scenario name="단가 감소" locked="1" count="2" user="owen park" comment="만든 사람 owen park 날짜 2026-05-13_x000a_수정한 사람 owen park 날짜 2026-05-14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2">
    <dataValidation type="list" allowBlank="1" showInputMessage="1" showErrorMessage="1" promptTitle="입력방법" prompt="목록에서 선택하세요." sqref="A4:A11" xr:uid="{ADA647BF-3547-448E-B845-9ABBC1457CE3}">
      <formula1>판매형태</formula1>
    </dataValidation>
    <dataValidation type="list" allowBlank="1" showInputMessage="1" showErrorMessage="1" promptTitle="입력방법" prompt="목록에서 선택하세요&gt;" sqref="B4:B11" xr:uid="{3A84E93E-4013-4857-9A76-1A02FF2B0B06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9" zoomScaleNormal="100" workbookViewId="0">
      <selection activeCell="O16" sqref="O16"/>
    </sheetView>
  </sheetViews>
  <sheetFormatPr defaultRowHeight="15"/>
  <cols>
    <col min="4" max="4" width="11.5703125" bestFit="1" customWidth="1"/>
  </cols>
  <sheetData>
    <row r="1" spans="1:8" ht="18.75">
      <c r="A1" s="34" t="s">
        <v>87</v>
      </c>
      <c r="B1" s="34"/>
      <c r="C1" s="34"/>
      <c r="D1" s="34"/>
      <c r="E1" s="34"/>
      <c r="F1" s="34"/>
      <c r="G1" s="34"/>
      <c r="H1" s="34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F10" sqref="F10"/>
    </sheetView>
  </sheetViews>
  <sheetFormatPr defaultRowHeight="15"/>
  <cols>
    <col min="1" max="1" width="11.7109375" customWidth="1"/>
  </cols>
  <sheetData>
    <row r="1" spans="1:4">
      <c r="A1" t="s">
        <v>86</v>
      </c>
    </row>
    <row r="2" spans="1:4" ht="16.5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5" t="s">
        <v>105</v>
      </c>
      <c r="B3" s="31">
        <v>1</v>
      </c>
      <c r="C3" s="31">
        <v>2</v>
      </c>
      <c r="D3" s="31">
        <v>1</v>
      </c>
    </row>
    <row r="4" spans="1:4">
      <c r="A4" s="5" t="s">
        <v>106</v>
      </c>
      <c r="B4" s="31">
        <v>0</v>
      </c>
      <c r="C4" s="31">
        <v>0</v>
      </c>
      <c r="D4" s="31">
        <v>0</v>
      </c>
    </row>
    <row r="5" spans="1:4">
      <c r="A5" s="5" t="s">
        <v>107</v>
      </c>
      <c r="B5" s="31">
        <v>0</v>
      </c>
      <c r="C5" s="31">
        <v>1</v>
      </c>
      <c r="D5" s="31">
        <v>0</v>
      </c>
    </row>
    <row r="6" spans="1:4">
      <c r="A6" s="5" t="s">
        <v>108</v>
      </c>
      <c r="B6" s="31">
        <v>0</v>
      </c>
      <c r="C6" s="31">
        <v>1</v>
      </c>
      <c r="D6" s="31">
        <v>0</v>
      </c>
    </row>
    <row r="7" spans="1:4">
      <c r="A7" s="5" t="s">
        <v>109</v>
      </c>
      <c r="B7" s="31">
        <v>1</v>
      </c>
      <c r="C7" s="31">
        <v>0</v>
      </c>
      <c r="D7" s="31">
        <v>0</v>
      </c>
    </row>
    <row r="8" spans="1:4">
      <c r="A8" s="5" t="s">
        <v>110</v>
      </c>
      <c r="B8" s="31">
        <v>0</v>
      </c>
      <c r="C8" s="31">
        <v>1</v>
      </c>
      <c r="D8" s="31">
        <v>1</v>
      </c>
    </row>
    <row r="9" spans="1:4">
      <c r="A9" s="5" t="s">
        <v>111</v>
      </c>
      <c r="B9" s="31">
        <v>0</v>
      </c>
      <c r="C9" s="31">
        <v>0</v>
      </c>
      <c r="D9" s="31">
        <v>1</v>
      </c>
    </row>
    <row r="10" spans="1:4">
      <c r="A10" s="5" t="s">
        <v>112</v>
      </c>
      <c r="B10" s="31">
        <v>1</v>
      </c>
      <c r="C10" s="31">
        <v>2</v>
      </c>
      <c r="D10" s="31">
        <v>2</v>
      </c>
    </row>
    <row r="11" spans="1:4">
      <c r="A11" s="5" t="s">
        <v>113</v>
      </c>
      <c r="B11" s="31">
        <v>1</v>
      </c>
      <c r="C11" s="31">
        <v>0</v>
      </c>
      <c r="D11" s="31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9525</xdr:rowOff>
                  </from>
                  <to>
                    <xdr:col>5</xdr:col>
                    <xdr:colOff>600075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19050</xdr:colOff>
                    <xdr:row>2</xdr:row>
                    <xdr:rowOff>180975</xdr:rowOff>
                  </from>
                  <to>
                    <xdr:col>5</xdr:col>
                    <xdr:colOff>590550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cp:lastPrinted>2026-05-14T00:06:19Z</cp:lastPrinted>
  <dcterms:created xsi:type="dcterms:W3CDTF">2023-05-11T11:47:16Z</dcterms:created>
  <dcterms:modified xsi:type="dcterms:W3CDTF">2026-05-14T00:27:07Z</dcterms:modified>
</cp:coreProperties>
</file>