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44F4487-46B0-483E-9625-3448D6EBA2FC}" xr6:coauthVersionLast="47" xr6:coauthVersionMax="47" xr10:uidLastSave="{00000000-0000-0000-0000-000000000000}"/>
  <bookViews>
    <workbookView xWindow="-120" yWindow="-120" windowWidth="29040" windowHeight="15720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</extLst>
</workbook>
</file>

<file path=xl/calcChain.xml><?xml version="1.0" encoding="utf-8"?>
<calcChain xmlns="http://schemas.openxmlformats.org/spreadsheetml/2006/main">
  <c r="O12" i="2" l="1" a="1"/>
  <c r="O12" i="2" s="1"/>
  <c r="N19" i="2"/>
  <c r="N20" i="2" a="1"/>
  <c r="N20" i="2" s="1"/>
  <c r="N21" i="2" a="1"/>
  <c r="N21" i="2" s="1"/>
  <c r="N13" i="2" a="1"/>
  <c r="N13" i="2" s="1"/>
  <c r="N14" i="2" a="1"/>
  <c r="N14" i="2" s="1"/>
  <c r="N15" i="2" a="1"/>
  <c r="N15" i="2" s="1"/>
  <c r="N12" i="2" a="1"/>
  <c r="N12" i="2" s="1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4" i="2"/>
  <c r="J5" i="2"/>
  <c r="J6" i="2"/>
  <c r="J7" i="2"/>
  <c r="J8" i="2"/>
  <c r="J9" i="2"/>
  <c r="J10" i="2"/>
  <c r="J11" i="2"/>
  <c r="J12" i="2"/>
  <c r="J13" i="2"/>
  <c r="J14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15" i="2"/>
  <c r="K17" i="2"/>
  <c r="K27" i="2"/>
  <c r="K22" i="2"/>
  <c r="K4" i="2"/>
  <c r="K26" i="2"/>
  <c r="K23" i="2"/>
  <c r="K25" i="2"/>
  <c r="K35" i="2"/>
  <c r="K10" i="2"/>
  <c r="K33" i="2"/>
  <c r="K20" i="2"/>
  <c r="K5" i="2"/>
  <c r="K16" i="2"/>
  <c r="K18" i="2"/>
  <c r="K12" i="2"/>
  <c r="K14" i="2"/>
  <c r="K24" i="2"/>
  <c r="K30" i="2"/>
  <c r="K11" i="2"/>
  <c r="K21" i="2"/>
  <c r="K32" i="2"/>
  <c r="K34" i="2"/>
  <c r="K28" i="2"/>
  <c r="K3" i="2"/>
  <c r="K6" i="2"/>
  <c r="K7" i="2"/>
  <c r="K9" i="2"/>
  <c r="K19" i="2"/>
  <c r="K29" i="2"/>
  <c r="K31" i="2"/>
  <c r="K13" i="2"/>
  <c r="K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672884-3C2D-49EB-AE38-20050CBBD7E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20763D1-1368-4FA2-870C-B46EC8464840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Users\User\Desktop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<sst xmlns="http://schemas.openxmlformats.org/spreadsheetml/2006/main" count="542" uniqueCount="142">
  <si>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</si>
  <si>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</si>
  <si>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</si>
  <si>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</si>
  <si>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</si>
  <si>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</si>
  <si>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</si>
  <si>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</si>
  <si>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</si>
  <si>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</si>
  <si>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</si>
  <si>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</si>
  <si>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</si>
  <si>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</si>
  <si>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</si>
  <si>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</si>
  <si>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</si>
  <si>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</si>
  <si>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</si>
  <si>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</si>
  <si>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</si>
  <si>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</si>
  <si>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</si>
  <si>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</si>
  <si>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</si>
  <si>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</si>
  <si>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</si>
  <si>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</si>
  <si>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</si>
  <si>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</si>
  <si>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</si>
  <si>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</si>
  <si>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</si>
  <si>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</si>
  <si>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</si>
  <si>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</si>
  <si>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</si>
  <si>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</si>
  <si>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</si>
  <si>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</si>
  <si>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</si>
  <si>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</si>
  <si>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</si>
  <si>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</si>
  <si>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</si>
  <si>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</si>
  <si>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</si>
  <si>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</si>
  <si>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</si>
  <si>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</si>
  <si>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</si>
  <si>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</si>
  <si>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</si>
  <si>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</si>
  <si>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</si>
  <si>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</si>
  <si>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</si>
  <si>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</si>
  <si>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</si>
  <si>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</si>
  <si>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</si>
  <si>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</si>
  <si>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</si>
  <si>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</si>
  <si>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</si>
  <si>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</si>
  <si>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</si>
  <si>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</si>
  <si>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</si>
  <si>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</si>
  <si>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</si>
  <si>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</si>
  <si>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</si>
  <si>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</si>
  <si>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</si>
  <si>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</si>
  <si>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</si>
  <si>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</si>
  <si>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</si>
  <si>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</si>
  <si>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</si>
  <si>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</si>
  <si>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</si>
  <si>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</si>
  <si>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</si>
  <si>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</si>
  <si>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</si>
  <si>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</si>
  <si>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</si>
  <si>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</si>
  <si>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</si>
  <si>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</si>
  <si>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</si>
  <si>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</si>
  <si>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</si>
  <si>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</si>
  <si>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</si>
  <si>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</si>
  <si>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</si>
  <si>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</si>
  <si>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</si>
  <si>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</si>
  <si>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</si>
  <si>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</si>
  <si>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</si>
  <si>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</si>
  <si>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</si>
  <si>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</si>
  <si>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</si>
  <si>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</si>
  <si>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</si>
  <si>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</si>
  <si>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</si>
  <si>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</si>
  <si>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</si>
  <si>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</si>
  <si>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</si>
  <si>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</si>
  <si>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</si>
  <si>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</si>
  <si>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</si>
  <si>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</si>
  <si>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</si>
  <si>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</si>
  <si>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</si>
  <si>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</si>
  <si>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</si>
  <si>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</si>
  <si>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</si>
  <si>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</si>
  <si>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</si>
  <si>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</si>
  <si>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</si>
  <si>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</si>
  <si>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조건</t>
    <phoneticPr fontId="1" type="noConversion"/>
  </si>
  <si>
    <t>총합계</t>
  </si>
  <si>
    <t>합계: 판매부수</t>
  </si>
  <si>
    <t>전체 합계: 판매부수</t>
  </si>
  <si>
    <t>값</t>
  </si>
  <si>
    <t>평균: 도서가격</t>
  </si>
  <si>
    <t>전체 평균: 도서가격</t>
  </si>
  <si>
    <t>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</si>
</sst>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_ "/>
    <numFmt numFmtId="178" formatCode="[Red]&quot;흑자&quot;;[Blue]&quot;적자&quot;;&quot;※&quot;;&quot;폐간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</xdr:row>
          <xdr:rowOff>28575</xdr:rowOff>
        </xdr:from>
        <xdr:to>
          <xdr:col>6</xdr:col>
          <xdr:colOff>790575</xdr:colOff>
          <xdr:row>2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1</xdr:row>
          <xdr:rowOff>38100</xdr:rowOff>
        </xdr:from>
        <xdr:to>
          <xdr:col>7</xdr:col>
          <xdr:colOff>866775</xdr:colOff>
          <xdr:row>2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26.834565856479" backgroundQuery="1" createdVersion="8" refreshedVersion="8" minRefreshableVersion="3" recordCount="0" supportSubquery="1" supportAdvancedDrill="1" xr:uid="{AE83CD33-0CCB-4954-80DF-CABC04174F57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D9ECA0-4AD2-4C44-B9BC-2DEBF4BA37A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A2" sqref="A2:J34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6" t="s">
        <v>134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131</v>
      </c>
      <c r="M4" t="s">
        <v>132</v>
      </c>
      <c r="N4" t="s">
        <v>133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AND(MOD(COLUMN(A$1),3)=0,LEN(A$1)=4)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E20" sqref="E20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7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7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7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7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7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7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7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7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7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7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7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7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workbookViewId="0">
      <selection activeCell="N12" sqref="N12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141</v>
      </c>
      <c r="H3" s="4">
        <v>65600</v>
      </c>
      <c r="I3" s="4">
        <v>30000</v>
      </c>
      <c r="J3" s="4">
        <f>H3*I3-F3-(E3*H3*VLOOKUP(D3,$M$5:$R$8,MATCH(E3,$N$3:$R$3,1)+1,FALSE))</f>
        <v>1502647200</v>
      </c>
      <c r="K3" s="2" t="str">
        <f>fnMD평가(G3,H3)</f>
        <v>추천</v>
      </c>
      <c r="M3" s="22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H4*I4-F4-(E4*H4*VLOOKUP(D4,$M$5:$R$8,MATCH(E4,$N$3:$R$3,1)+1,FALSE))</f>
        <v>1172109600</v>
      </c>
      <c r="K4" s="2" t="str">
        <f t="shared" ref="K4:K35" si="1">fnMD평가(G4,H4)</f>
        <v/>
      </c>
      <c r="M4" s="2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>
        <f t="shared" si="1"/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>
        <f t="shared" si="1"/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>
        <f t="shared" si="1"/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>
        <f t="shared" si="1"/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>
        <f t="shared" si="1"/>
        <v/>
      </c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>
        <f t="shared" si="1"/>
        <v/>
      </c>
      <c r="M10" s="8" t="s">
        <v>78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>
        <f t="shared" si="1"/>
        <v>추천</v>
      </c>
      <c r="M11" s="10" t="s">
        <v>2</v>
      </c>
      <c r="N11" s="11" t="s">
        <v>79</v>
      </c>
      <c r="O11" s="11" t="s">
        <v>80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>
        <f t="shared" si="1"/>
        <v/>
      </c>
      <c r="M12" s="2" t="s">
        <v>16</v>
      </c>
      <c r="N12" s="3" t="str">
        <f t="array" ref="N12">REPT("▣",SUM(IF(($C$3:$C$35=$M12),$H$3:$H$35))/100000)</f>
        <v>▣▣▣</v>
      </c>
      <c r="O12" s="2" t="e">
        <f t="array" ref="O12">INDEX($A$3:$A$35,$C$3:$C$35=$M12,MATCH(MAX($H$3:$H$35),$H$3:$H$35,0))</f>
        <v>#REF!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>
        <f t="shared" si="1"/>
        <v/>
      </c>
      <c r="M13" s="2" t="s">
        <v>25</v>
      </c>
      <c r="N13" s="3" t="str">
        <f t="array" ref="N13">REPT("▣",SUM(IF(($C$3:$C$35=$M13),$H$3:$H$35))/100000)</f>
        <v>▣▣▣</v>
      </c>
      <c r="O13" s="2"/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>
        <f t="shared" si="1"/>
        <v/>
      </c>
      <c r="M14" s="2" t="s">
        <v>11</v>
      </c>
      <c r="N14" s="3" t="str">
        <f t="array" ref="N14">REPT("▣",SUM(IF(($C$3:$C$35=$M14),$H$3:$H$35))/100000)</f>
        <v>▣▣</v>
      </c>
      <c r="O14" s="2"/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>
        <f t="shared" si="1"/>
        <v/>
      </c>
      <c r="M15" s="2" t="s">
        <v>33</v>
      </c>
      <c r="N15" s="3" t="str">
        <f t="array" ref="N15">REPT("▣",SUM(IF(($C$3:$C$35=$M15),$H$3:$H$35))/100000)</f>
        <v>▣▣</v>
      </c>
      <c r="O15" s="2"/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>
        <f t="shared" si="1"/>
        <v>추천</v>
      </c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>
        <f t="shared" si="1"/>
        <v/>
      </c>
      <c r="M17" s="8" t="s">
        <v>81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>
        <f t="shared" si="1"/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>
        <f t="shared" si="1"/>
        <v>추천</v>
      </c>
      <c r="M19" s="2" t="s">
        <v>126</v>
      </c>
      <c r="N19" s="2">
        <f>COUNTIFS($A$3:$A$35,$M19,$D$3:$D$35,N$18)</f>
        <v>0</v>
      </c>
      <c r="O19" s="2"/>
      <c r="P19" s="2"/>
      <c r="Q19" s="2"/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>
        <f t="shared" si="1"/>
        <v>추천</v>
      </c>
      <c r="M20" s="2" t="s">
        <v>127</v>
      </c>
      <c r="N20" s="2">
        <f t="array" ref="N20">COUNTIFS($A$3:$A$35,$M20,$D$3:$D$35,N$18)</f>
        <v>0</v>
      </c>
      <c r="O20" s="2"/>
      <c r="P20" s="2"/>
      <c r="Q20" s="2"/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>
        <f t="shared" si="1"/>
        <v/>
      </c>
      <c r="M21" s="2" t="s">
        <v>128</v>
      </c>
      <c r="N21" s="2">
        <f t="array" ref="N21">COUNTIFS($A$3:$A$35,$M21,$D$3:$D$35,N$18)</f>
        <v>0</v>
      </c>
      <c r="O21" s="2"/>
      <c r="P21" s="2"/>
      <c r="Q21" s="2"/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>
        <f t="shared" si="1"/>
        <v/>
      </c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>
        <f t="shared" si="1"/>
        <v/>
      </c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>
        <f t="shared" si="1"/>
        <v/>
      </c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>
        <f t="shared" si="1"/>
        <v/>
      </c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>
        <f t="shared" si="1"/>
        <v/>
      </c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>
        <f t="shared" si="1"/>
        <v/>
      </c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>
        <f t="shared" si="1"/>
        <v>추천</v>
      </c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>
        <f t="shared" si="1"/>
        <v/>
      </c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>
        <f t="shared" si="1"/>
        <v/>
      </c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>
        <f t="shared" si="1"/>
        <v>추천</v>
      </c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>
        <f t="shared" si="1"/>
        <v/>
      </c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>
        <f t="shared" si="1"/>
        <v/>
      </c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>
        <f t="shared" si="1"/>
        <v/>
      </c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>
        <f t="shared" si="1"/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D6" sqref="D6"/>
    </sheetView>
  </sheetViews>
  <sheetFormatPr defaultRowHeight="16.5" x14ac:dyDescent="0.3"/>
  <cols>
    <col min="1" max="1" width="3.375" customWidth="1"/>
    <col min="2" max="2" width="7.5" bestFit="1" customWidth="1"/>
    <col min="3" max="3" width="14.125" bestFit="1" customWidth="1"/>
    <col min="4" max="7" width="9.375" bestFit="1" customWidth="1"/>
    <col min="8" max="8" width="9.5" bestFit="1" customWidth="1"/>
    <col min="9" max="10" width="14.5" bestFit="1" customWidth="1"/>
    <col min="11" max="12" width="19.375" bestFit="1" customWidth="1"/>
  </cols>
  <sheetData>
    <row r="3" spans="2:8" x14ac:dyDescent="0.3">
      <c r="D3" s="18" t="s">
        <v>2</v>
      </c>
    </row>
    <row r="4" spans="2:8" x14ac:dyDescent="0.3">
      <c r="B4" s="18" t="s">
        <v>1</v>
      </c>
      <c r="C4" s="18" t="s">
        <v>138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3">
      <c r="B5" t="s">
        <v>15</v>
      </c>
      <c r="C5" t="s">
        <v>136</v>
      </c>
      <c r="D5" s="19">
        <v>0.1558055805580558</v>
      </c>
      <c r="E5" s="19">
        <v>4.3204320432043202E-3</v>
      </c>
      <c r="F5" s="19">
        <v>6.0846084608460846E-2</v>
      </c>
      <c r="G5" s="19">
        <v>1.1881188118811881E-2</v>
      </c>
      <c r="H5" s="19">
        <v>0.23285328532853286</v>
      </c>
    </row>
    <row r="6" spans="2:8" x14ac:dyDescent="0.3">
      <c r="C6" t="s">
        <v>139</v>
      </c>
      <c r="D6" s="20">
        <v>31250</v>
      </c>
      <c r="E6" s="20">
        <v>25000</v>
      </c>
      <c r="F6" s="20">
        <v>29333.333333333332</v>
      </c>
      <c r="G6" s="20">
        <v>31000</v>
      </c>
      <c r="H6" s="20">
        <v>29888.888888888891</v>
      </c>
    </row>
    <row r="7" spans="2:8" x14ac:dyDescent="0.3">
      <c r="B7" t="s">
        <v>24</v>
      </c>
      <c r="C7" t="s">
        <v>136</v>
      </c>
      <c r="D7" s="19">
        <v>6.5616561656165612E-2</v>
      </c>
      <c r="E7" s="19">
        <v>9.2709270927092705E-2</v>
      </c>
      <c r="F7" s="19">
        <v>8.0918091809180914E-2</v>
      </c>
      <c r="G7" s="19">
        <v>9.3609360936093601E-3</v>
      </c>
      <c r="H7" s="19">
        <v>0.2486048604860486</v>
      </c>
    </row>
    <row r="8" spans="2:8" x14ac:dyDescent="0.3">
      <c r="C8" t="s">
        <v>139</v>
      </c>
      <c r="D8" s="20">
        <v>24000</v>
      </c>
      <c r="E8" s="20">
        <v>26000</v>
      </c>
      <c r="F8" s="20">
        <v>23000</v>
      </c>
      <c r="G8" s="20">
        <v>33000</v>
      </c>
      <c r="H8" s="20">
        <v>25428.571428571428</v>
      </c>
    </row>
    <row r="9" spans="2:8" x14ac:dyDescent="0.3">
      <c r="B9" t="s">
        <v>10</v>
      </c>
      <c r="C9" t="s">
        <v>136</v>
      </c>
      <c r="D9" s="19">
        <v>6.0126012601260125E-2</v>
      </c>
      <c r="E9" s="19">
        <v>8.7668766876687662E-2</v>
      </c>
      <c r="F9" s="19">
        <v>4.9594959495949595E-2</v>
      </c>
      <c r="G9" s="19">
        <v>0.17272727272727273</v>
      </c>
      <c r="H9" s="19">
        <v>0.37011701170117012</v>
      </c>
    </row>
    <row r="10" spans="2:8" x14ac:dyDescent="0.3">
      <c r="C10" t="s">
        <v>139</v>
      </c>
      <c r="D10" s="20">
        <v>40000</v>
      </c>
      <c r="E10" s="20">
        <v>35333.333333333336</v>
      </c>
      <c r="F10" s="20">
        <v>24000</v>
      </c>
      <c r="G10" s="20">
        <v>32500</v>
      </c>
      <c r="H10" s="20">
        <v>31636.363636363636</v>
      </c>
    </row>
    <row r="11" spans="2:8" x14ac:dyDescent="0.3">
      <c r="B11" t="s">
        <v>19</v>
      </c>
      <c r="C11" t="s">
        <v>136</v>
      </c>
      <c r="D11" s="19">
        <v>2.5652565256525654E-2</v>
      </c>
      <c r="E11" s="19">
        <v>2.34023402340234E-3</v>
      </c>
      <c r="F11" s="19">
        <v>8.0648064806480652E-2</v>
      </c>
      <c r="G11" s="19">
        <v>3.9783978397839787E-2</v>
      </c>
      <c r="H11" s="19">
        <v>0.14842484248424842</v>
      </c>
    </row>
    <row r="12" spans="2:8" x14ac:dyDescent="0.3">
      <c r="C12" t="s">
        <v>139</v>
      </c>
      <c r="D12" s="20">
        <v>50000</v>
      </c>
      <c r="E12" s="20">
        <v>44000</v>
      </c>
      <c r="F12" s="20">
        <v>31500</v>
      </c>
      <c r="G12" s="20">
        <v>36500</v>
      </c>
      <c r="H12" s="20">
        <v>38333.333333333336</v>
      </c>
    </row>
    <row r="13" spans="2:8" x14ac:dyDescent="0.3">
      <c r="B13" t="s">
        <v>137</v>
      </c>
      <c r="D13" s="19">
        <v>0.30720072007200722</v>
      </c>
      <c r="E13" s="19">
        <v>0.18703870387038704</v>
      </c>
      <c r="F13" s="19">
        <v>0.27200720072007201</v>
      </c>
      <c r="G13" s="19">
        <v>0.23375337533753376</v>
      </c>
      <c r="H13" s="19">
        <v>1</v>
      </c>
    </row>
    <row r="14" spans="2:8" x14ac:dyDescent="0.3">
      <c r="B14" t="s">
        <v>140</v>
      </c>
      <c r="D14" s="20">
        <v>34142.857142857145</v>
      </c>
      <c r="E14" s="20">
        <v>32428.571428571428</v>
      </c>
      <c r="F14" s="20">
        <v>26545.454545454544</v>
      </c>
      <c r="G14" s="20">
        <v>33375</v>
      </c>
      <c r="H14" s="20">
        <v>31060.60606060606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18"/>
  <sheetViews>
    <sheetView workbookViewId="0">
      <selection activeCell="E5" sqref="E5"/>
    </sheetView>
  </sheetViews>
  <sheetFormatPr defaultRowHeight="16.5" x14ac:dyDescent="0.3"/>
  <sheetData>
    <row r="1" spans="1:7" ht="20.25" x14ac:dyDescent="0.3">
      <c r="A1" s="24" t="s">
        <v>82</v>
      </c>
      <c r="B1" s="24"/>
      <c r="C1" s="24"/>
      <c r="D1" s="24"/>
      <c r="E1" s="24"/>
      <c r="F1" s="24"/>
      <c r="G1" s="24"/>
    </row>
    <row r="3" spans="1:7" x14ac:dyDescent="0.3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3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x14ac:dyDescent="0.3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3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3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x14ac:dyDescent="0.3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3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x14ac:dyDescent="0.3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x14ac:dyDescent="0.3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3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3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x14ac:dyDescent="0.3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x14ac:dyDescent="0.3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x14ac:dyDescent="0.3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x14ac:dyDescent="0.3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x14ac:dyDescent="0.3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/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abSelected="1" workbookViewId="0">
      <selection activeCell="I22" sqref="I22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3"/>
      <c r="C1" s="14" t="s">
        <v>107</v>
      </c>
    </row>
    <row r="2" spans="1:3" x14ac:dyDescent="0.3">
      <c r="A2" s="2" t="s">
        <v>108</v>
      </c>
      <c r="B2" s="2" t="s">
        <v>109</v>
      </c>
      <c r="C2" s="2" t="s">
        <v>110</v>
      </c>
    </row>
    <row r="3" spans="1:3" x14ac:dyDescent="0.3">
      <c r="A3" s="3" t="s">
        <v>111</v>
      </c>
      <c r="B3" s="15">
        <v>9510040</v>
      </c>
      <c r="C3" s="15">
        <v>9807271</v>
      </c>
    </row>
    <row r="4" spans="1:3" x14ac:dyDescent="0.3">
      <c r="A4" s="3" t="s">
        <v>112</v>
      </c>
      <c r="B4" s="15">
        <v>4790697</v>
      </c>
      <c r="C4" s="15">
        <v>1953676</v>
      </c>
    </row>
    <row r="5" spans="1:3" x14ac:dyDescent="0.3">
      <c r="A5" s="3" t="s">
        <v>113</v>
      </c>
      <c r="B5" s="15">
        <v>1964906</v>
      </c>
      <c r="C5" s="15">
        <v>2802763</v>
      </c>
    </row>
    <row r="6" spans="1:3" x14ac:dyDescent="0.3">
      <c r="A6" s="3" t="s">
        <v>114</v>
      </c>
      <c r="B6" s="15">
        <v>7840595</v>
      </c>
      <c r="C6" s="15">
        <v>12037866</v>
      </c>
    </row>
    <row r="7" spans="1:3" x14ac:dyDescent="0.3">
      <c r="A7" s="3" t="s">
        <v>115</v>
      </c>
      <c r="B7" s="15">
        <v>6548760</v>
      </c>
      <c r="C7" s="15">
        <v>5693906</v>
      </c>
    </row>
    <row r="8" spans="1:3" x14ac:dyDescent="0.3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J35" sqref="J35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21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21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21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21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21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21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21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21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21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21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21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21" t="s">
        <v>118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21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21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21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21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21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21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21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21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21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21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38100</xdr:colOff>
                    <xdr:row>1</xdr:row>
                    <xdr:rowOff>28575</xdr:rowOff>
                  </from>
                  <to>
                    <xdr:col>6</xdr:col>
                    <xdr:colOff>790575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38100</xdr:colOff>
                    <xdr:row>1</xdr:row>
                    <xdr:rowOff>38100</xdr:rowOff>
                  </from>
                  <to>
                    <xdr:col>7</xdr:col>
                    <xdr:colOff>866775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F5" sqref="F5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2026-04-14T11:54:45Z</dcterms:modified>
</cp:coreProperties>
</file>