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다율 다온\Desktop\컴활2급\시나공 2025_총정리_컴활2급실기_학습자료(250813)\모의\"/>
    </mc:Choice>
  </mc:AlternateContent>
  <xr:revisionPtr revIDLastSave="0" documentId="13_ncr:1_{85E2EE1B-C295-480F-94F8-376EE656348F}" xr6:coauthVersionLast="47" xr6:coauthVersionMax="47" xr10:uidLastSave="{00000000-0000-0000-0000-000000000000}"/>
  <bookViews>
    <workbookView xWindow="-120" yWindow="-120" windowWidth="29040" windowHeight="15840" firstSheet="2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분석작업-2" sheetId="6" r:id="rId6"/>
    <sheet name="매크로작업" sheetId="7" r:id="rId7"/>
    <sheet name="차트작업" sheetId="10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9" i="7"/>
  <c r="H10" i="7"/>
  <c r="H4" i="7"/>
  <c r="D34" i="11"/>
  <c r="J16" i="11"/>
  <c r="J17" i="11"/>
  <c r="J18" i="11"/>
  <c r="J19" i="11"/>
  <c r="J20" i="11"/>
  <c r="J21" i="11"/>
  <c r="J22" i="11"/>
  <c r="J23" i="11"/>
  <c r="J24" i="11"/>
  <c r="J15" i="11"/>
  <c r="D24" i="11"/>
  <c r="J4" i="11"/>
  <c r="J5" i="11"/>
  <c r="J6" i="11"/>
  <c r="J7" i="11"/>
  <c r="J8" i="11"/>
  <c r="J9" i="11"/>
  <c r="J10" i="11"/>
  <c r="J11" i="11"/>
  <c r="J3" i="11"/>
  <c r="D4" i="11"/>
  <c r="D5" i="11"/>
  <c r="D6" i="11"/>
  <c r="D7" i="11"/>
  <c r="D8" i="11"/>
  <c r="D9" i="11"/>
  <c r="D10" i="11"/>
  <c r="D11" i="11"/>
  <c r="D3" i="11"/>
  <c r="F10" i="10"/>
  <c r="F9" i="10"/>
  <c r="F8" i="10"/>
  <c r="F7" i="10"/>
  <c r="F6" i="10"/>
  <c r="F5" i="10"/>
  <c r="F4" i="10"/>
  <c r="E4" i="5" l="1"/>
  <c r="E5" i="5"/>
  <c r="E6" i="5"/>
  <c r="E7" i="5"/>
  <c r="E8" i="5"/>
  <c r="E9" i="5"/>
  <c r="E10" i="5"/>
  <c r="E11" i="5"/>
  <c r="E12" i="5"/>
  <c r="E13" i="5"/>
  <c r="E14" i="5"/>
  <c r="E15" i="5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5" i="3"/>
</calcChain>
</file>

<file path=xl/sharedStrings.xml><?xml version="1.0" encoding="utf-8"?>
<sst xmlns="http://schemas.openxmlformats.org/spreadsheetml/2006/main" count="341" uniqueCount="241">
  <si>
    <t>아르바이트 임금지급현황</t>
  </si>
  <si>
    <t>성명</t>
  </si>
  <si>
    <t>성별</t>
  </si>
  <si>
    <t>업무</t>
  </si>
  <si>
    <t>남</t>
  </si>
  <si>
    <t>여</t>
  </si>
  <si>
    <t>[표1]</t>
  </si>
  <si>
    <t>[표2]</t>
  </si>
  <si>
    <t xml:space="preserve">제품별 판매 현황 </t>
  </si>
  <si>
    <t>지역</t>
  </si>
  <si>
    <t>제품코드</t>
  </si>
  <si>
    <t>단가</t>
  </si>
  <si>
    <t>판매량</t>
  </si>
  <si>
    <t>판매액</t>
  </si>
  <si>
    <t>결과</t>
  </si>
  <si>
    <t>COM-01</t>
  </si>
  <si>
    <t>IBS-01</t>
  </si>
  <si>
    <t>FAN-01</t>
  </si>
  <si>
    <t>COM-02</t>
  </si>
  <si>
    <t>FAN-02</t>
  </si>
  <si>
    <t>IBS-02</t>
  </si>
  <si>
    <t>FAN-03</t>
  </si>
  <si>
    <t>COM-03</t>
  </si>
  <si>
    <t>IBS-03</t>
  </si>
  <si>
    <t>[표3]</t>
  </si>
  <si>
    <t>사원별 판매실적</t>
  </si>
  <si>
    <t>[표4]</t>
  </si>
  <si>
    <t xml:space="preserve">100m 달리기 </t>
  </si>
  <si>
    <t>사원명</t>
  </si>
  <si>
    <t>부서명</t>
  </si>
  <si>
    <t>직위</t>
  </si>
  <si>
    <t>참가번호</t>
  </si>
  <si>
    <t>소속</t>
  </si>
  <si>
    <t>기록</t>
  </si>
  <si>
    <t>순위</t>
  </si>
  <si>
    <t>홍찬영</t>
  </si>
  <si>
    <t>영업1팀</t>
  </si>
  <si>
    <t>과장</t>
  </si>
  <si>
    <t>대전</t>
  </si>
  <si>
    <t>전지석</t>
  </si>
  <si>
    <t>대리</t>
  </si>
  <si>
    <t>경기도</t>
  </si>
  <si>
    <t>백윤일</t>
  </si>
  <si>
    <t>충청남도</t>
  </si>
  <si>
    <t>양윤성</t>
  </si>
  <si>
    <t>사원</t>
  </si>
  <si>
    <t>강원도</t>
  </si>
  <si>
    <t>손지예</t>
  </si>
  <si>
    <t>부산</t>
  </si>
  <si>
    <t>홍성현</t>
  </si>
  <si>
    <t>영업2팀</t>
  </si>
  <si>
    <t>대구</t>
  </si>
  <si>
    <t>한영재</t>
  </si>
  <si>
    <t>서울</t>
  </si>
  <si>
    <t>김선호</t>
  </si>
  <si>
    <t>&lt;조건&gt;</t>
  </si>
  <si>
    <t>경상북도</t>
  </si>
  <si>
    <t>최이은</t>
  </si>
  <si>
    <t>전라남도</t>
  </si>
  <si>
    <t>대리 판매량 평균</t>
  </si>
  <si>
    <t>광주</t>
  </si>
  <si>
    <t>[표5]</t>
  </si>
  <si>
    <t>종류</t>
  </si>
  <si>
    <t>상품명</t>
  </si>
  <si>
    <t>생산지역</t>
  </si>
  <si>
    <t>판매단위</t>
  </si>
  <si>
    <t>판매가</t>
  </si>
  <si>
    <t>판매총액</t>
  </si>
  <si>
    <t>고소한잣</t>
  </si>
  <si>
    <t>가평</t>
  </si>
  <si>
    <t>1kg</t>
  </si>
  <si>
    <t>건강한쑥</t>
  </si>
  <si>
    <t>강화</t>
  </si>
  <si>
    <t>햇구기자</t>
  </si>
  <si>
    <t>청양</t>
  </si>
  <si>
    <t>2kg</t>
  </si>
  <si>
    <t>달달한밤</t>
  </si>
  <si>
    <t>공주</t>
  </si>
  <si>
    <t>새콤달콤사과</t>
  </si>
  <si>
    <t>충주</t>
  </si>
  <si>
    <t>3kg</t>
  </si>
  <si>
    <t>전통고추장</t>
  </si>
  <si>
    <t>순창</t>
  </si>
  <si>
    <t>까도까도양파</t>
  </si>
  <si>
    <t>창녕</t>
  </si>
  <si>
    <t>임금님표쌀</t>
  </si>
  <si>
    <t>이천</t>
  </si>
  <si>
    <t>5kg</t>
  </si>
  <si>
    <t>대학찰옥수수</t>
  </si>
  <si>
    <t>괴산</t>
  </si>
  <si>
    <t>싱싱표고버섯</t>
  </si>
  <si>
    <t>장흥</t>
  </si>
  <si>
    <t>잘말린곶감</t>
  </si>
  <si>
    <t>상주</t>
  </si>
  <si>
    <t>특산물 장터 판매 현황</t>
    <phoneticPr fontId="1" type="noConversion"/>
  </si>
  <si>
    <t>동명주식회사 업무평가표</t>
    <phoneticPr fontId="1" type="noConversion"/>
  </si>
  <si>
    <t>평가점수</t>
  </si>
  <si>
    <t>평균</t>
  </si>
  <si>
    <t>업무달성</t>
  </si>
  <si>
    <t>업무지식</t>
  </si>
  <si>
    <t>업무실천</t>
  </si>
  <si>
    <t>협동심</t>
  </si>
  <si>
    <t>근면성</t>
  </si>
  <si>
    <t>허가은</t>
  </si>
  <si>
    <t>경영지원부</t>
  </si>
  <si>
    <t>박재민</t>
  </si>
  <si>
    <t>개발본부</t>
  </si>
  <si>
    <t>안종수</t>
  </si>
  <si>
    <t>영업부</t>
  </si>
  <si>
    <t>오은교</t>
  </si>
  <si>
    <t>마케팅부</t>
  </si>
  <si>
    <t>이승연</t>
  </si>
  <si>
    <t>김조은</t>
  </si>
  <si>
    <t>자원관리부</t>
  </si>
  <si>
    <t>남윤아</t>
  </si>
  <si>
    <t>정윤진</t>
  </si>
  <si>
    <t>홍정수</t>
  </si>
  <si>
    <t>우은석</t>
  </si>
  <si>
    <t>조효진</t>
  </si>
  <si>
    <t>최경민</t>
  </si>
  <si>
    <t>차희철</t>
  </si>
  <si>
    <t>이은섭</t>
  </si>
  <si>
    <t>김은소</t>
  </si>
  <si>
    <t>청주지역 출고 현황</t>
    <phoneticPr fontId="1" type="noConversion"/>
  </si>
  <si>
    <t>출고일자</t>
  </si>
  <si>
    <t>거래처코드</t>
  </si>
  <si>
    <t>출고수량</t>
  </si>
  <si>
    <t>출고총액</t>
  </si>
  <si>
    <t>상당구</t>
  </si>
  <si>
    <t>CH-9423</t>
  </si>
  <si>
    <t>서원구</t>
  </si>
  <si>
    <t>NS-2159</t>
  </si>
  <si>
    <t>청원구</t>
  </si>
  <si>
    <t>KC-3566</t>
  </si>
  <si>
    <t>흥덕구</t>
  </si>
  <si>
    <t>NS-5938</t>
  </si>
  <si>
    <t>KC-2766</t>
  </si>
  <si>
    <t>CH-6917</t>
  </si>
  <si>
    <t>PF-3045</t>
  </si>
  <si>
    <t>NS-9873</t>
  </si>
  <si>
    <t>PF-6781</t>
  </si>
  <si>
    <t>CH-2350</t>
  </si>
  <si>
    <t>KC-9867</t>
  </si>
  <si>
    <t>NS-5112</t>
  </si>
  <si>
    <t>10월 지사별 매출현황</t>
  </si>
  <si>
    <t>(USD)</t>
  </si>
  <si>
    <t>11월 지사별 매출현황</t>
  </si>
  <si>
    <t>직영점</t>
  </si>
  <si>
    <t>가맹점</t>
  </si>
  <si>
    <t>대리점</t>
  </si>
  <si>
    <t>미국뉴욕</t>
  </si>
  <si>
    <t>일본도쿄</t>
  </si>
  <si>
    <t>중국베이징</t>
  </si>
  <si>
    <t>미국LA</t>
  </si>
  <si>
    <t>일본오사카</t>
  </si>
  <si>
    <t>중국상하이</t>
  </si>
  <si>
    <t>12월 지사별 매출현황</t>
  </si>
  <si>
    <t>4분기 지사별 매출현황</t>
    <phoneticPr fontId="1" type="noConversion"/>
  </si>
  <si>
    <t>전반기 라면 판매현황</t>
    <phoneticPr fontId="1" type="noConversion"/>
  </si>
  <si>
    <t>1월</t>
  </si>
  <si>
    <t>2월</t>
  </si>
  <si>
    <t>3월</t>
  </si>
  <si>
    <t>4월</t>
  </si>
  <si>
    <t>5월</t>
  </si>
  <si>
    <t>6월</t>
  </si>
  <si>
    <t>합계</t>
  </si>
  <si>
    <t>신라면</t>
  </si>
  <si>
    <t>진짬뽕</t>
  </si>
  <si>
    <t>비빔면</t>
  </si>
  <si>
    <t>짜파게티</t>
  </si>
  <si>
    <t>수타면</t>
  </si>
  <si>
    <t>김치라면</t>
  </si>
  <si>
    <t>삼양라면</t>
  </si>
  <si>
    <t>(단위 : 만원)</t>
    <phoneticPr fontId="1" type="noConversion"/>
  </si>
  <si>
    <t>영업1팀 사원평가 결과</t>
    <phoneticPr fontId="1" type="noConversion"/>
  </si>
  <si>
    <t>근태</t>
  </si>
  <si>
    <t>실적</t>
  </si>
  <si>
    <t>배조안</t>
  </si>
  <si>
    <t>신해정</t>
  </si>
  <si>
    <t>한찬혁</t>
  </si>
  <si>
    <t>서래훈</t>
  </si>
  <si>
    <t>노혜선</t>
  </si>
  <si>
    <t>오시원</t>
  </si>
  <si>
    <t>최윤오</t>
  </si>
  <si>
    <t>상공마라톤 결과</t>
    <phoneticPr fontId="1" type="noConversion"/>
  </si>
  <si>
    <t>배번</t>
    <phoneticPr fontId="1" type="noConversion"/>
  </si>
  <si>
    <t>이름</t>
    <phoneticPr fontId="1" type="noConversion"/>
  </si>
  <si>
    <t>기록</t>
    <phoneticPr fontId="1" type="noConversion"/>
  </si>
  <si>
    <t>김영조</t>
    <phoneticPr fontId="1" type="noConversion"/>
  </si>
  <si>
    <t>강봉주</t>
    <phoneticPr fontId="1" type="noConversion"/>
  </si>
  <si>
    <t>이대영</t>
    <phoneticPr fontId="1" type="noConversion"/>
  </si>
  <si>
    <t>손기준</t>
    <phoneticPr fontId="1" type="noConversion"/>
  </si>
  <si>
    <t>한남진</t>
    <phoneticPr fontId="1" type="noConversion"/>
  </si>
  <si>
    <t>김준용</t>
    <phoneticPr fontId="1" type="noConversion"/>
  </si>
  <si>
    <t>1위 기록</t>
    <phoneticPr fontId="1" type="noConversion"/>
  </si>
  <si>
    <t>고회식</t>
    <phoneticPr fontId="1" type="noConversion"/>
  </si>
  <si>
    <t>홈쇼핑 방송 현황</t>
    <phoneticPr fontId="1" type="noConversion"/>
  </si>
  <si>
    <t>방송일자</t>
    <phoneticPr fontId="1" type="noConversion"/>
  </si>
  <si>
    <t>구분</t>
    <phoneticPr fontId="1" type="noConversion"/>
  </si>
  <si>
    <t>방송시간</t>
    <phoneticPr fontId="1" type="noConversion"/>
  </si>
  <si>
    <t>비고</t>
    <phoneticPr fontId="1" type="noConversion"/>
  </si>
  <si>
    <t>식품</t>
    <phoneticPr fontId="1" type="noConversion"/>
  </si>
  <si>
    <t>생활</t>
    <phoneticPr fontId="1" type="noConversion"/>
  </si>
  <si>
    <t>가전</t>
    <phoneticPr fontId="1" type="noConversion"/>
  </si>
  <si>
    <t>직위</t>
    <phoneticPr fontId="1" type="noConversion"/>
  </si>
  <si>
    <t>대리</t>
    <phoneticPr fontId="1" type="noConversion"/>
  </si>
  <si>
    <t>행 레이블</t>
  </si>
  <si>
    <t>총합계</t>
  </si>
  <si>
    <t>열 레이블</t>
  </si>
  <si>
    <t>합계 : 출고수량</t>
  </si>
  <si>
    <t>전체 합계 : 출고수량</t>
  </si>
  <si>
    <t>전체 합계 : 출고총액</t>
  </si>
  <si>
    <t>합계 : 출고총액</t>
  </si>
  <si>
    <t>미국*</t>
    <phoneticPr fontId="1" type="noConversion"/>
  </si>
  <si>
    <t>중국*</t>
    <phoneticPr fontId="1" type="noConversion"/>
  </si>
  <si>
    <t>성명</t>
    <phoneticPr fontId="1" type="noConversion"/>
  </si>
  <si>
    <t>성별</t>
    <phoneticPr fontId="1" type="noConversion"/>
  </si>
  <si>
    <t>메일주소</t>
    <phoneticPr fontId="1" type="noConversion"/>
  </si>
  <si>
    <t>업무</t>
    <phoneticPr fontId="1" type="noConversion"/>
  </si>
  <si>
    <t>임금총액</t>
    <phoneticPr fontId="1" type="noConversion"/>
  </si>
  <si>
    <t>계좌번호</t>
    <phoneticPr fontId="1" type="noConversion"/>
  </si>
  <si>
    <t>박성훈</t>
    <phoneticPr fontId="1" type="noConversion"/>
  </si>
  <si>
    <t>김기훈</t>
    <phoneticPr fontId="1" type="noConversion"/>
  </si>
  <si>
    <t>유찬성</t>
    <phoneticPr fontId="1" type="noConversion"/>
  </si>
  <si>
    <t>어수한</t>
    <phoneticPr fontId="1" type="noConversion"/>
  </si>
  <si>
    <t>황윤희</t>
    <phoneticPr fontId="1" type="noConversion"/>
  </si>
  <si>
    <t>남</t>
    <phoneticPr fontId="1" type="noConversion"/>
  </si>
  <si>
    <t>여</t>
    <phoneticPr fontId="1" type="noConversion"/>
  </si>
  <si>
    <t>sh1004(다음)</t>
    <phoneticPr fontId="1" type="noConversion"/>
  </si>
  <si>
    <t>hiji83(네이트)</t>
    <phoneticPr fontId="1" type="noConversion"/>
  </si>
  <si>
    <t>ok8282(네이버)</t>
    <phoneticPr fontId="1" type="noConversion"/>
  </si>
  <si>
    <t>han11(네이트)</t>
    <phoneticPr fontId="1" type="noConversion"/>
  </si>
  <si>
    <t>hyh79(다음)</t>
    <phoneticPr fontId="1" type="noConversion"/>
  </si>
  <si>
    <t>촬영보조</t>
    <phoneticPr fontId="1" type="noConversion"/>
  </si>
  <si>
    <t>자재운반</t>
    <phoneticPr fontId="1" type="noConversion"/>
  </si>
  <si>
    <t>사무보조</t>
    <phoneticPr fontId="1" type="noConversion"/>
  </si>
  <si>
    <t>국민504-3-6812</t>
    <phoneticPr fontId="1" type="noConversion"/>
  </si>
  <si>
    <t>신한324-5-3544</t>
    <phoneticPr fontId="1" type="noConversion"/>
  </si>
  <si>
    <t>우리122-59-908</t>
    <phoneticPr fontId="1" type="noConversion"/>
  </si>
  <si>
    <t>국민550-1-2057</t>
    <phoneticPr fontId="1" type="noConversion"/>
  </si>
  <si>
    <t>신한254-3-9845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</si>
</sst>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0&quot;개&quot;"/>
    <numFmt numFmtId="178" formatCode="&quot;₩&quot;#,##0_);[Red]\(&quot;₩&quot;#,##0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7" fillId="0" borderId="7" xfId="2" applyAlignment="1">
      <alignment horizontal="centerContinuous" vertical="center"/>
    </xf>
    <xf numFmtId="0" fontId="0" fillId="0" borderId="8" xfId="0" applyBorder="1" applyAlignment="1">
      <alignment horizontal="center" vertical="center"/>
    </xf>
    <xf numFmtId="41" fontId="0" fillId="0" borderId="8" xfId="1" applyFont="1" applyBorder="1">
      <alignment vertical="center"/>
    </xf>
    <xf numFmtId="177" fontId="0" fillId="0" borderId="8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178" fontId="0" fillId="0" borderId="1" xfId="0" applyNumberFormat="1" applyBorder="1">
      <alignment vertical="center"/>
    </xf>
    <xf numFmtId="0" fontId="0" fillId="0" borderId="8" xfId="0" applyBorder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쉼표 [0]" xfId="1" builtinId="6"/>
    <cellStyle name="제목 2" xfId="2" builtinId="17"/>
    <cellStyle name="표준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</a:t>
            </a:r>
            <a:r>
              <a:rPr lang="en-US" altLang="ko-KR"/>
              <a:t>1</a:t>
            </a:r>
            <a:r>
              <a:rPr lang="ko-KR" altLang="en-US"/>
              <a:t>팀 남사원 평가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업무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(차트작업!$A$4:$B$4,차트작업!$A$6:$B$6,차트작업!$A$7:$B$7,차트작업!$A$10:$B$10)</c:f>
              <c:multiLvlStrCache>
                <c:ptCount val="4"/>
                <c:lvl>
                  <c:pt idx="0">
                    <c:v>남</c:v>
                  </c:pt>
                  <c:pt idx="1">
                    <c:v>남</c:v>
                  </c:pt>
                  <c:pt idx="2">
                    <c:v>남</c:v>
                  </c:pt>
                  <c:pt idx="3">
                    <c:v>남</c:v>
                  </c:pt>
                </c:lvl>
                <c:lvl>
                  <c:pt idx="0">
                    <c:v>배조안</c:v>
                  </c:pt>
                  <c:pt idx="1">
                    <c:v>한찬혁</c:v>
                  </c:pt>
                  <c:pt idx="2">
                    <c:v>서래훈</c:v>
                  </c:pt>
                  <c:pt idx="3">
                    <c:v>최윤오</c:v>
                  </c:pt>
                </c:lvl>
              </c:multiLvlStrCache>
            </c:multiLvlStrRef>
          </c:cat>
          <c:val>
            <c:numRef>
              <c:f>(차트작업!$C$4,차트작업!$C$6,차트작업!$C$7,차트작업!$C$10)</c:f>
              <c:numCache>
                <c:formatCode>General</c:formatCode>
                <c:ptCount val="4"/>
                <c:pt idx="0">
                  <c:v>69</c:v>
                </c:pt>
                <c:pt idx="1">
                  <c:v>99</c:v>
                </c:pt>
                <c:pt idx="2">
                  <c:v>67</c:v>
                </c:pt>
                <c:pt idx="3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5-4633-A599-6CF49BCE631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근태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(차트작업!$A$4:$B$4,차트작업!$A$6:$B$6,차트작업!$A$7:$B$7,차트작업!$A$10:$B$10)</c:f>
              <c:multiLvlStrCache>
                <c:ptCount val="4"/>
                <c:lvl>
                  <c:pt idx="0">
                    <c:v>남</c:v>
                  </c:pt>
                  <c:pt idx="1">
                    <c:v>남</c:v>
                  </c:pt>
                  <c:pt idx="2">
                    <c:v>남</c:v>
                  </c:pt>
                  <c:pt idx="3">
                    <c:v>남</c:v>
                  </c:pt>
                </c:lvl>
                <c:lvl>
                  <c:pt idx="0">
                    <c:v>배조안</c:v>
                  </c:pt>
                  <c:pt idx="1">
                    <c:v>한찬혁</c:v>
                  </c:pt>
                  <c:pt idx="2">
                    <c:v>서래훈</c:v>
                  </c:pt>
                  <c:pt idx="3">
                    <c:v>최윤오</c:v>
                  </c:pt>
                </c:lvl>
              </c:multiLvlStrCache>
            </c:multiLvlStrRef>
          </c:cat>
          <c:val>
            <c:numRef>
              <c:f>(차트작업!$D$4,차트작업!$D$6,차트작업!$D$7,차트작업!$D$10)</c:f>
              <c:numCache>
                <c:formatCode>General</c:formatCode>
                <c:ptCount val="4"/>
                <c:pt idx="0">
                  <c:v>77</c:v>
                </c:pt>
                <c:pt idx="1">
                  <c:v>98</c:v>
                </c:pt>
                <c:pt idx="2">
                  <c:v>81</c:v>
                </c:pt>
                <c:pt idx="3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D5-4633-A599-6CF49BCE631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실적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(차트작업!$A$4:$B$4,차트작업!$A$6:$B$6,차트작업!$A$7:$B$7,차트작업!$A$10:$B$10)</c:f>
              <c:multiLvlStrCache>
                <c:ptCount val="4"/>
                <c:lvl>
                  <c:pt idx="0">
                    <c:v>남</c:v>
                  </c:pt>
                  <c:pt idx="1">
                    <c:v>남</c:v>
                  </c:pt>
                  <c:pt idx="2">
                    <c:v>남</c:v>
                  </c:pt>
                  <c:pt idx="3">
                    <c:v>남</c:v>
                  </c:pt>
                </c:lvl>
                <c:lvl>
                  <c:pt idx="0">
                    <c:v>배조안</c:v>
                  </c:pt>
                  <c:pt idx="1">
                    <c:v>한찬혁</c:v>
                  </c:pt>
                  <c:pt idx="2">
                    <c:v>서래훈</c:v>
                  </c:pt>
                  <c:pt idx="3">
                    <c:v>최윤오</c:v>
                  </c:pt>
                </c:lvl>
              </c:multiLvlStrCache>
            </c:multiLvlStrRef>
          </c:cat>
          <c:val>
            <c:numRef>
              <c:f>(차트작업!$E$4,차트작업!$E$6,차트작업!$E$7,차트작업!$E$10)</c:f>
              <c:numCache>
                <c:formatCode>General</c:formatCode>
                <c:ptCount val="4"/>
                <c:pt idx="0">
                  <c:v>86</c:v>
                </c:pt>
                <c:pt idx="1">
                  <c:v>83</c:v>
                </c:pt>
                <c:pt idx="2">
                  <c:v>67</c:v>
                </c:pt>
                <c:pt idx="3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D5-4633-A599-6CF49BCE6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65979136"/>
        <c:axId val="1365979968"/>
      </c:barChart>
      <c:catAx>
        <c:axId val="136597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5979968"/>
        <c:crosses val="autoZero"/>
        <c:auto val="1"/>
        <c:lblAlgn val="ctr"/>
        <c:lblOffset val="100"/>
        <c:noMultiLvlLbl val="0"/>
      </c:catAx>
      <c:valAx>
        <c:axId val="1365979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5979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2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통화" textlink="">
      <xdr:nvSpPr>
        <xdr:cNvPr id="2" name="사각형: 빗면 1">
          <a:extLst>
            <a:ext uri="{FF2B5EF4-FFF2-40B4-BE49-F238E27FC236}">
              <a16:creationId xmlns:a16="http://schemas.microsoft.com/office/drawing/2014/main" id="{41D975D0-88D9-2840-4FAB-AE05B0131976}"/>
            </a:ext>
          </a:extLst>
        </xdr:cNvPr>
        <xdr:cNvSpPr/>
      </xdr:nvSpPr>
      <xdr:spPr>
        <a:xfrm>
          <a:off x="2543175" y="2352675"/>
          <a:ext cx="123825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A781541-A2CA-4124-8961-19CFD8C74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사용자" refreshedDate="46027.857476273151" createdVersion="8" refreshedVersion="8" minRefreshableVersion="3" recordCount="12" xr:uid="{0A6A8F38-11A0-4AC7-960F-A0A6EA39D4E9}">
  <cacheSource type="worksheet">
    <worksheetSource ref="A3:E15" sheet="분석작업-1"/>
  </cacheSource>
  <cacheFields count="6">
    <cacheField name="지역" numFmtId="0">
      <sharedItems count="4">
        <s v="상당구"/>
        <s v="서원구"/>
        <s v="청원구"/>
        <s v="흥덕구"/>
      </sharedItems>
    </cacheField>
    <cacheField name="출고일자" numFmtId="14">
      <sharedItems containsSemiMixedTypes="0" containsNonDate="0" containsDate="1" containsString="0" minDate="2024-03-02T00:00:00" maxDate="2024-05-11T00:00:00" count="12">
        <d v="2024-03-02T00:00:00"/>
        <d v="2024-03-03T00:00:00"/>
        <d v="2024-03-05T00:00:00"/>
        <d v="2024-03-09T00:00:00"/>
        <d v="2024-04-01T00:00:00"/>
        <d v="2024-04-03T00:00:00"/>
        <d v="2024-04-05T00:00:00"/>
        <d v="2024-04-07T00:00:00"/>
        <d v="2024-05-03T00:00:00"/>
        <d v="2024-05-06T00:00:00"/>
        <d v="2024-05-07T00:00:00"/>
        <d v="2024-05-10T00:00:00"/>
      </sharedItems>
      <fieldGroup par="5"/>
    </cacheField>
    <cacheField name="거래처코드" numFmtId="0">
      <sharedItems/>
    </cacheField>
    <cacheField name="출고수량" numFmtId="0">
      <sharedItems containsSemiMixedTypes="0" containsString="0" containsNumber="1" containsInteger="1" minValue="120" maxValue="320"/>
    </cacheField>
    <cacheField name="출고총액" numFmtId="41">
      <sharedItems containsSemiMixedTypes="0" containsString="0" containsNumber="1" containsInteger="1" minValue="4200000" maxValue="11200000"/>
    </cacheField>
    <cacheField name="개월(출고일자)" numFmtId="0" databaseField="0">
      <fieldGroup base="1">
        <rangePr groupBy="months" startDate="2024-03-02T00:00:00" endDate="2024-05-11T00:00:00"/>
        <groupItems count="14">
          <s v="&lt;2024-03-02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5-1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CH-9423"/>
    <n v="250"/>
    <n v="8750000"/>
  </r>
  <r>
    <x v="1"/>
    <x v="1"/>
    <s v="NS-2159"/>
    <n v="230"/>
    <n v="8050000"/>
  </r>
  <r>
    <x v="2"/>
    <x v="2"/>
    <s v="KC-3566"/>
    <n v="280"/>
    <n v="9800000"/>
  </r>
  <r>
    <x v="3"/>
    <x v="3"/>
    <s v="NS-5938"/>
    <n v="320"/>
    <n v="11200000"/>
  </r>
  <r>
    <x v="1"/>
    <x v="4"/>
    <s v="KC-2766"/>
    <n v="160"/>
    <n v="5600000"/>
  </r>
  <r>
    <x v="0"/>
    <x v="5"/>
    <s v="CH-6917"/>
    <n v="290"/>
    <n v="10150000"/>
  </r>
  <r>
    <x v="2"/>
    <x v="6"/>
    <s v="PF-3045"/>
    <n v="270"/>
    <n v="9450000"/>
  </r>
  <r>
    <x v="3"/>
    <x v="7"/>
    <s v="NS-9873"/>
    <n v="260"/>
    <n v="9100000"/>
  </r>
  <r>
    <x v="1"/>
    <x v="8"/>
    <s v="PF-6781"/>
    <n v="190"/>
    <n v="6650000"/>
  </r>
  <r>
    <x v="3"/>
    <x v="9"/>
    <s v="CH-2350"/>
    <n v="250"/>
    <n v="8750000"/>
  </r>
  <r>
    <x v="0"/>
    <x v="10"/>
    <s v="KC-9867"/>
    <n v="120"/>
    <n v="4200000"/>
  </r>
  <r>
    <x v="2"/>
    <x v="11"/>
    <s v="NS-5112"/>
    <n v="280"/>
    <n v="98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60C2FF-0B85-4285-963C-3F05C108780F}" name="피벗 테이블1" cacheId="0" dataOnRows="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20:D32" firstHeaderRow="1" firstDataRow="2" firstDataCol="1"/>
  <pivotFields count="6">
    <pivotField axis="axisCol" showAll="0">
      <items count="5">
        <item x="0"/>
        <item x="1"/>
        <item h="1" x="2"/>
        <item h="1" x="3"/>
        <item t="default"/>
      </items>
    </pivotField>
    <pivotField numFmtId="14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dataField="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5"/>
    <field x="-2"/>
  </rowFields>
  <rowItems count="11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 t="grand">
      <x/>
    </i>
    <i t="grand" i="1">
      <x/>
    </i>
  </rowItems>
  <colFields count="1">
    <field x="0"/>
  </colFields>
  <colItems count="3">
    <i>
      <x/>
    </i>
    <i>
      <x v="1"/>
    </i>
    <i t="grand">
      <x/>
    </i>
  </colItems>
  <dataFields count="2">
    <dataField name="합계 : 출고수량" fld="3" baseField="0" baseItem="0"/>
    <dataField name="합계 : 출고총액" fld="4" baseField="0" baseItem="0" numFmtId="41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F8" sqref="F8"/>
    </sheetView>
  </sheetViews>
  <sheetFormatPr defaultRowHeight="16.5" x14ac:dyDescent="0.3"/>
  <cols>
    <col min="3" max="3" width="14.625" customWidth="1"/>
    <col min="5" max="5" width="10.875" bestFit="1" customWidth="1"/>
    <col min="6" max="6" width="15.125" customWidth="1"/>
  </cols>
  <sheetData>
    <row r="1" spans="1:6" x14ac:dyDescent="0.3">
      <c r="A1" t="s">
        <v>0</v>
      </c>
    </row>
    <row r="3" spans="1:6" x14ac:dyDescent="0.3">
      <c r="A3" s="1" t="s">
        <v>215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220</v>
      </c>
    </row>
    <row r="4" spans="1:6" x14ac:dyDescent="0.3">
      <c r="A4" s="1" t="s">
        <v>221</v>
      </c>
      <c r="B4" s="1" t="s">
        <v>226</v>
      </c>
      <c r="C4" s="1" t="s">
        <v>228</v>
      </c>
      <c r="D4" s="1" t="s">
        <v>233</v>
      </c>
      <c r="E4" s="2">
        <v>780000</v>
      </c>
      <c r="F4" s="1" t="s">
        <v>236</v>
      </c>
    </row>
    <row r="5" spans="1:6" x14ac:dyDescent="0.3">
      <c r="A5" s="1" t="s">
        <v>222</v>
      </c>
      <c r="B5" s="1" t="s">
        <v>226</v>
      </c>
      <c r="C5" s="1" t="s">
        <v>229</v>
      </c>
      <c r="D5" s="1" t="s">
        <v>234</v>
      </c>
      <c r="E5" s="2">
        <v>960000</v>
      </c>
      <c r="F5" s="1" t="s">
        <v>237</v>
      </c>
    </row>
    <row r="6" spans="1:6" x14ac:dyDescent="0.3">
      <c r="A6" s="1" t="s">
        <v>223</v>
      </c>
      <c r="B6" s="1" t="s">
        <v>226</v>
      </c>
      <c r="C6" s="1" t="s">
        <v>230</v>
      </c>
      <c r="D6" s="1" t="s">
        <v>233</v>
      </c>
      <c r="E6" s="2">
        <v>1200000</v>
      </c>
      <c r="F6" s="1" t="s">
        <v>238</v>
      </c>
    </row>
    <row r="7" spans="1:6" x14ac:dyDescent="0.3">
      <c r="A7" s="1" t="s">
        <v>224</v>
      </c>
      <c r="B7" s="1" t="s">
        <v>227</v>
      </c>
      <c r="C7" s="1" t="s">
        <v>231</v>
      </c>
      <c r="D7" s="1" t="s">
        <v>235</v>
      </c>
      <c r="E7" s="2">
        <v>1320000</v>
      </c>
      <c r="F7" s="1" t="s">
        <v>239</v>
      </c>
    </row>
    <row r="8" spans="1:6" x14ac:dyDescent="0.3">
      <c r="A8" s="1" t="s">
        <v>225</v>
      </c>
      <c r="B8" s="1" t="s">
        <v>227</v>
      </c>
      <c r="C8" s="1" t="s">
        <v>232</v>
      </c>
      <c r="D8" s="1" t="s">
        <v>234</v>
      </c>
      <c r="E8" s="2">
        <v>1020000</v>
      </c>
      <c r="F8" s="1" t="s">
        <v>240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4"/>
  <sheetViews>
    <sheetView workbookViewId="0">
      <selection activeCell="C4" sqref="C4:C14"/>
    </sheetView>
  </sheetViews>
  <sheetFormatPr defaultRowHeight="16.5" x14ac:dyDescent="0.3"/>
  <cols>
    <col min="1" max="1" width="13" bestFit="1" customWidth="1"/>
    <col min="6" max="6" width="10.875" bestFit="1" customWidth="1"/>
  </cols>
  <sheetData>
    <row r="1" spans="1:6" ht="27.95" customHeight="1" thickBot="1" x14ac:dyDescent="0.35">
      <c r="A1" s="14" t="s">
        <v>94</v>
      </c>
      <c r="B1" s="14"/>
      <c r="C1" s="14"/>
      <c r="D1" s="14"/>
      <c r="E1" s="14"/>
      <c r="F1" s="14"/>
    </row>
    <row r="2" spans="1:6" ht="17.25" thickTop="1" x14ac:dyDescent="0.3"/>
    <row r="3" spans="1:6" x14ac:dyDescent="0.3">
      <c r="A3" s="15" t="s">
        <v>63</v>
      </c>
      <c r="B3" s="15" t="s">
        <v>64</v>
      </c>
      <c r="C3" s="15" t="s">
        <v>65</v>
      </c>
      <c r="D3" s="15" t="s">
        <v>66</v>
      </c>
      <c r="E3" s="15" t="s">
        <v>12</v>
      </c>
      <c r="F3" s="15" t="s">
        <v>67</v>
      </c>
    </row>
    <row r="4" spans="1:6" x14ac:dyDescent="0.3">
      <c r="A4" s="15" t="s">
        <v>68</v>
      </c>
      <c r="B4" s="15" t="s">
        <v>69</v>
      </c>
      <c r="C4" s="23" t="s">
        <v>70</v>
      </c>
      <c r="D4" s="16">
        <v>15000</v>
      </c>
      <c r="E4" s="17">
        <v>124</v>
      </c>
      <c r="F4" s="16">
        <v>1860000</v>
      </c>
    </row>
    <row r="5" spans="1:6" x14ac:dyDescent="0.3">
      <c r="A5" s="15" t="s">
        <v>71</v>
      </c>
      <c r="B5" s="15" t="s">
        <v>72</v>
      </c>
      <c r="C5" s="23" t="s">
        <v>70</v>
      </c>
      <c r="D5" s="16">
        <v>21000</v>
      </c>
      <c r="E5" s="17">
        <v>104</v>
      </c>
      <c r="F5" s="16">
        <v>2184000</v>
      </c>
    </row>
    <row r="6" spans="1:6" x14ac:dyDescent="0.3">
      <c r="A6" s="15" t="s">
        <v>73</v>
      </c>
      <c r="B6" s="15" t="s">
        <v>74</v>
      </c>
      <c r="C6" s="23" t="s">
        <v>75</v>
      </c>
      <c r="D6" s="16">
        <v>20000</v>
      </c>
      <c r="E6" s="17">
        <v>85</v>
      </c>
      <c r="F6" s="16">
        <v>1700000</v>
      </c>
    </row>
    <row r="7" spans="1:6" x14ac:dyDescent="0.3">
      <c r="A7" s="15" t="s">
        <v>76</v>
      </c>
      <c r="B7" s="15" t="s">
        <v>77</v>
      </c>
      <c r="C7" s="23" t="s">
        <v>70</v>
      </c>
      <c r="D7" s="16">
        <v>18000</v>
      </c>
      <c r="E7" s="17">
        <v>152</v>
      </c>
      <c r="F7" s="16">
        <v>2736000</v>
      </c>
    </row>
    <row r="8" spans="1:6" x14ac:dyDescent="0.3">
      <c r="A8" s="15" t="s">
        <v>78</v>
      </c>
      <c r="B8" s="15" t="s">
        <v>79</v>
      </c>
      <c r="C8" s="23" t="s">
        <v>80</v>
      </c>
      <c r="D8" s="16">
        <v>30000</v>
      </c>
      <c r="E8" s="17">
        <v>121</v>
      </c>
      <c r="F8" s="16">
        <v>3630000</v>
      </c>
    </row>
    <row r="9" spans="1:6" x14ac:dyDescent="0.3">
      <c r="A9" s="15" t="s">
        <v>81</v>
      </c>
      <c r="B9" s="15" t="s">
        <v>82</v>
      </c>
      <c r="C9" s="23" t="s">
        <v>75</v>
      </c>
      <c r="D9" s="16">
        <v>12000</v>
      </c>
      <c r="E9" s="17">
        <v>79</v>
      </c>
      <c r="F9" s="16">
        <v>948000</v>
      </c>
    </row>
    <row r="10" spans="1:6" x14ac:dyDescent="0.3">
      <c r="A10" s="15" t="s">
        <v>83</v>
      </c>
      <c r="B10" s="15" t="s">
        <v>84</v>
      </c>
      <c r="C10" s="23" t="s">
        <v>75</v>
      </c>
      <c r="D10" s="16">
        <v>15000</v>
      </c>
      <c r="E10" s="17">
        <v>230</v>
      </c>
      <c r="F10" s="16">
        <v>3450000</v>
      </c>
    </row>
    <row r="11" spans="1:6" x14ac:dyDescent="0.3">
      <c r="A11" s="15" t="s">
        <v>85</v>
      </c>
      <c r="B11" s="15" t="s">
        <v>86</v>
      </c>
      <c r="C11" s="23" t="s">
        <v>87</v>
      </c>
      <c r="D11" s="16">
        <v>25000</v>
      </c>
      <c r="E11" s="17">
        <v>51</v>
      </c>
      <c r="F11" s="16">
        <v>1275000</v>
      </c>
    </row>
    <row r="12" spans="1:6" x14ac:dyDescent="0.3">
      <c r="A12" s="15" t="s">
        <v>88</v>
      </c>
      <c r="B12" s="15" t="s">
        <v>89</v>
      </c>
      <c r="C12" s="23" t="s">
        <v>70</v>
      </c>
      <c r="D12" s="16">
        <v>14000</v>
      </c>
      <c r="E12" s="17">
        <v>235</v>
      </c>
      <c r="F12" s="16">
        <v>3290000</v>
      </c>
    </row>
    <row r="13" spans="1:6" x14ac:dyDescent="0.3">
      <c r="A13" s="15" t="s">
        <v>90</v>
      </c>
      <c r="B13" s="15" t="s">
        <v>91</v>
      </c>
      <c r="C13" s="23" t="s">
        <v>70</v>
      </c>
      <c r="D13" s="16">
        <v>20000</v>
      </c>
      <c r="E13" s="17">
        <v>344</v>
      </c>
      <c r="F13" s="16">
        <v>6880000</v>
      </c>
    </row>
    <row r="14" spans="1:6" x14ac:dyDescent="0.3">
      <c r="A14" s="15" t="s">
        <v>92</v>
      </c>
      <c r="B14" s="15" t="s">
        <v>93</v>
      </c>
      <c r="C14" s="23" t="s">
        <v>75</v>
      </c>
      <c r="D14" s="16">
        <v>22000</v>
      </c>
      <c r="E14" s="17">
        <v>101</v>
      </c>
      <c r="F14" s="16">
        <v>2222000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19"/>
  <sheetViews>
    <sheetView workbookViewId="0">
      <selection activeCell="L12" sqref="L12"/>
    </sheetView>
  </sheetViews>
  <sheetFormatPr defaultRowHeight="16.5" x14ac:dyDescent="0.3"/>
  <cols>
    <col min="2" max="2" width="10.375" bestFit="1" customWidth="1"/>
  </cols>
  <sheetData>
    <row r="1" spans="1:8" ht="20.25" x14ac:dyDescent="0.3">
      <c r="A1" s="24" t="s">
        <v>95</v>
      </c>
      <c r="B1" s="24"/>
      <c r="C1" s="24"/>
      <c r="D1" s="24"/>
      <c r="E1" s="24"/>
      <c r="F1" s="24"/>
      <c r="G1" s="24"/>
      <c r="H1" s="24"/>
    </row>
    <row r="3" spans="1:8" x14ac:dyDescent="0.3">
      <c r="A3" s="25" t="s">
        <v>28</v>
      </c>
      <c r="B3" s="25" t="s">
        <v>29</v>
      </c>
      <c r="C3" s="27" t="s">
        <v>96</v>
      </c>
      <c r="D3" s="28"/>
      <c r="E3" s="28"/>
      <c r="F3" s="28"/>
      <c r="G3" s="29"/>
      <c r="H3" s="25" t="s">
        <v>97</v>
      </c>
    </row>
    <row r="4" spans="1:8" x14ac:dyDescent="0.3">
      <c r="A4" s="26"/>
      <c r="B4" s="26"/>
      <c r="C4" s="6" t="s">
        <v>98</v>
      </c>
      <c r="D4" s="6" t="s">
        <v>99</v>
      </c>
      <c r="E4" s="6" t="s">
        <v>100</v>
      </c>
      <c r="F4" s="6" t="s">
        <v>101</v>
      </c>
      <c r="G4" s="6" t="s">
        <v>102</v>
      </c>
      <c r="H4" s="26"/>
    </row>
    <row r="5" spans="1:8" x14ac:dyDescent="0.3">
      <c r="A5" s="6" t="s">
        <v>103</v>
      </c>
      <c r="B5" s="6" t="s">
        <v>104</v>
      </c>
      <c r="C5" s="6">
        <v>79</v>
      </c>
      <c r="D5" s="6">
        <v>81</v>
      </c>
      <c r="E5" s="6">
        <v>92</v>
      </c>
      <c r="F5" s="6">
        <v>80</v>
      </c>
      <c r="G5" s="6">
        <v>85</v>
      </c>
      <c r="H5" s="6">
        <f>AVERAGE(C5:G5)</f>
        <v>83.4</v>
      </c>
    </row>
    <row r="6" spans="1:8" x14ac:dyDescent="0.3">
      <c r="A6" s="6" t="s">
        <v>105</v>
      </c>
      <c r="B6" s="6" t="s">
        <v>106</v>
      </c>
      <c r="C6" s="6">
        <v>86</v>
      </c>
      <c r="D6" s="6">
        <v>79</v>
      </c>
      <c r="E6" s="6">
        <v>80</v>
      </c>
      <c r="F6" s="6">
        <v>85</v>
      </c>
      <c r="G6" s="6">
        <v>83</v>
      </c>
      <c r="H6" s="6">
        <f t="shared" ref="H6:H19" si="0">AVERAGE(C6:G6)</f>
        <v>82.6</v>
      </c>
    </row>
    <row r="7" spans="1:8" x14ac:dyDescent="0.3">
      <c r="A7" s="6" t="s">
        <v>107</v>
      </c>
      <c r="B7" s="6" t="s">
        <v>108</v>
      </c>
      <c r="C7" s="6">
        <v>94</v>
      </c>
      <c r="D7" s="6">
        <v>94</v>
      </c>
      <c r="E7" s="6">
        <v>95</v>
      </c>
      <c r="F7" s="6">
        <v>90</v>
      </c>
      <c r="G7" s="6">
        <v>95</v>
      </c>
      <c r="H7" s="6">
        <f t="shared" si="0"/>
        <v>93.6</v>
      </c>
    </row>
    <row r="8" spans="1:8" x14ac:dyDescent="0.3">
      <c r="A8" s="6" t="s">
        <v>109</v>
      </c>
      <c r="B8" s="6" t="s">
        <v>110</v>
      </c>
      <c r="C8" s="6">
        <v>86</v>
      </c>
      <c r="D8" s="6">
        <v>87</v>
      </c>
      <c r="E8" s="6">
        <v>82</v>
      </c>
      <c r="F8" s="6">
        <v>86</v>
      </c>
      <c r="G8" s="6">
        <v>90</v>
      </c>
      <c r="H8" s="6">
        <f t="shared" si="0"/>
        <v>86.2</v>
      </c>
    </row>
    <row r="9" spans="1:8" x14ac:dyDescent="0.3">
      <c r="A9" s="6" t="s">
        <v>111</v>
      </c>
      <c r="B9" s="6" t="s">
        <v>104</v>
      </c>
      <c r="C9" s="6">
        <v>62</v>
      </c>
      <c r="D9" s="6">
        <v>63</v>
      </c>
      <c r="E9" s="6">
        <v>81</v>
      </c>
      <c r="F9" s="6">
        <v>80</v>
      </c>
      <c r="G9" s="6">
        <v>65</v>
      </c>
      <c r="H9" s="6">
        <f t="shared" si="0"/>
        <v>70.2</v>
      </c>
    </row>
    <row r="10" spans="1:8" x14ac:dyDescent="0.3">
      <c r="A10" s="6" t="s">
        <v>112</v>
      </c>
      <c r="B10" s="6" t="s">
        <v>113</v>
      </c>
      <c r="C10" s="6">
        <v>92</v>
      </c>
      <c r="D10" s="6">
        <v>87</v>
      </c>
      <c r="E10" s="6">
        <v>91</v>
      </c>
      <c r="F10" s="6">
        <v>95</v>
      </c>
      <c r="G10" s="6">
        <v>89</v>
      </c>
      <c r="H10" s="6">
        <f t="shared" si="0"/>
        <v>90.8</v>
      </c>
    </row>
    <row r="11" spans="1:8" x14ac:dyDescent="0.3">
      <c r="A11" s="6" t="s">
        <v>114</v>
      </c>
      <c r="B11" s="6" t="s">
        <v>106</v>
      </c>
      <c r="C11" s="6">
        <v>73</v>
      </c>
      <c r="D11" s="6">
        <v>70</v>
      </c>
      <c r="E11" s="6">
        <v>82</v>
      </c>
      <c r="F11" s="6">
        <v>81</v>
      </c>
      <c r="G11" s="6">
        <v>78</v>
      </c>
      <c r="H11" s="6">
        <f t="shared" si="0"/>
        <v>76.8</v>
      </c>
    </row>
    <row r="12" spans="1:8" x14ac:dyDescent="0.3">
      <c r="A12" s="6" t="s">
        <v>115</v>
      </c>
      <c r="B12" s="6" t="s">
        <v>108</v>
      </c>
      <c r="C12" s="6">
        <v>81</v>
      </c>
      <c r="D12" s="6">
        <v>80</v>
      </c>
      <c r="E12" s="6">
        <v>76</v>
      </c>
      <c r="F12" s="6">
        <v>83</v>
      </c>
      <c r="G12" s="6">
        <v>82</v>
      </c>
      <c r="H12" s="6">
        <f t="shared" si="0"/>
        <v>80.400000000000006</v>
      </c>
    </row>
    <row r="13" spans="1:8" x14ac:dyDescent="0.3">
      <c r="A13" s="6" t="s">
        <v>116</v>
      </c>
      <c r="B13" s="6" t="s">
        <v>110</v>
      </c>
      <c r="C13" s="6">
        <v>93</v>
      </c>
      <c r="D13" s="6">
        <v>92</v>
      </c>
      <c r="E13" s="6">
        <v>97</v>
      </c>
      <c r="F13" s="6">
        <v>91</v>
      </c>
      <c r="G13" s="6">
        <v>96</v>
      </c>
      <c r="H13" s="6">
        <f t="shared" si="0"/>
        <v>93.8</v>
      </c>
    </row>
    <row r="14" spans="1:8" x14ac:dyDescent="0.3">
      <c r="A14" s="6" t="s">
        <v>117</v>
      </c>
      <c r="B14" s="6" t="s">
        <v>104</v>
      </c>
      <c r="C14" s="6">
        <v>55</v>
      </c>
      <c r="D14" s="6">
        <v>60</v>
      </c>
      <c r="E14" s="6">
        <v>61</v>
      </c>
      <c r="F14" s="6">
        <v>63</v>
      </c>
      <c r="G14" s="6">
        <v>59</v>
      </c>
      <c r="H14" s="6">
        <f t="shared" si="0"/>
        <v>59.6</v>
      </c>
    </row>
    <row r="15" spans="1:8" x14ac:dyDescent="0.3">
      <c r="A15" s="6" t="s">
        <v>118</v>
      </c>
      <c r="B15" s="6" t="s">
        <v>108</v>
      </c>
      <c r="C15" s="6">
        <v>86</v>
      </c>
      <c r="D15" s="6">
        <v>89</v>
      </c>
      <c r="E15" s="6">
        <v>81</v>
      </c>
      <c r="F15" s="6">
        <v>82</v>
      </c>
      <c r="G15" s="6">
        <v>88</v>
      </c>
      <c r="H15" s="6">
        <f t="shared" si="0"/>
        <v>85.2</v>
      </c>
    </row>
    <row r="16" spans="1:8" x14ac:dyDescent="0.3">
      <c r="A16" s="6" t="s">
        <v>119</v>
      </c>
      <c r="B16" s="6" t="s">
        <v>113</v>
      </c>
      <c r="C16" s="6">
        <v>67</v>
      </c>
      <c r="D16" s="6">
        <v>62</v>
      </c>
      <c r="E16" s="6">
        <v>67</v>
      </c>
      <c r="F16" s="6">
        <v>68</v>
      </c>
      <c r="G16" s="6">
        <v>65</v>
      </c>
      <c r="H16" s="6">
        <f t="shared" si="0"/>
        <v>65.8</v>
      </c>
    </row>
    <row r="17" spans="1:8" x14ac:dyDescent="0.3">
      <c r="A17" s="6" t="s">
        <v>120</v>
      </c>
      <c r="B17" s="6" t="s">
        <v>106</v>
      </c>
      <c r="C17" s="6">
        <v>94</v>
      </c>
      <c r="D17" s="6">
        <v>88</v>
      </c>
      <c r="E17" s="6">
        <v>98</v>
      </c>
      <c r="F17" s="6">
        <v>95</v>
      </c>
      <c r="G17" s="6">
        <v>96</v>
      </c>
      <c r="H17" s="6">
        <f t="shared" si="0"/>
        <v>94.2</v>
      </c>
    </row>
    <row r="18" spans="1:8" x14ac:dyDescent="0.3">
      <c r="A18" s="6" t="s">
        <v>121</v>
      </c>
      <c r="B18" s="6" t="s">
        <v>113</v>
      </c>
      <c r="C18" s="6">
        <v>88</v>
      </c>
      <c r="D18" s="6">
        <v>91</v>
      </c>
      <c r="E18" s="6">
        <v>90</v>
      </c>
      <c r="F18" s="6">
        <v>82</v>
      </c>
      <c r="G18" s="6">
        <v>88</v>
      </c>
      <c r="H18" s="6">
        <f t="shared" si="0"/>
        <v>87.8</v>
      </c>
    </row>
    <row r="19" spans="1:8" x14ac:dyDescent="0.3">
      <c r="A19" s="6" t="s">
        <v>122</v>
      </c>
      <c r="B19" s="6" t="s">
        <v>110</v>
      </c>
      <c r="C19" s="6">
        <v>79</v>
      </c>
      <c r="D19" s="6">
        <v>79</v>
      </c>
      <c r="E19" s="6">
        <v>81</v>
      </c>
      <c r="F19" s="6">
        <v>86</v>
      </c>
      <c r="G19" s="6">
        <v>82</v>
      </c>
      <c r="H19" s="6">
        <f t="shared" si="0"/>
        <v>81.400000000000006</v>
      </c>
    </row>
  </sheetData>
  <mergeCells count="5">
    <mergeCell ref="A1:H1"/>
    <mergeCell ref="H3:H4"/>
    <mergeCell ref="C3:G3"/>
    <mergeCell ref="B3:B4"/>
    <mergeCell ref="A3:A4"/>
  </mergeCells>
  <phoneticPr fontId="1" type="noConversion"/>
  <conditionalFormatting sqref="H5:H19">
    <cfRule type="aboveAverage" dxfId="1" priority="2" aboveAverage="0"/>
  </conditionalFormatting>
  <conditionalFormatting sqref="C5:G19">
    <cfRule type="cellIs" dxfId="0" priority="1" operator="greaterThan">
      <formula>90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D930E-3F6B-444A-8ADD-8E44E3315701}">
  <dimension ref="A1:J34"/>
  <sheetViews>
    <sheetView topLeftCell="A11" workbookViewId="0">
      <selection activeCell="H33" sqref="H33"/>
    </sheetView>
  </sheetViews>
  <sheetFormatPr defaultRowHeight="16.5" x14ac:dyDescent="0.3"/>
  <cols>
    <col min="1" max="1" width="10.75" bestFit="1" customWidth="1"/>
    <col min="4" max="4" width="8.625" customWidth="1"/>
    <col min="9" max="9" width="10.625" bestFit="1" customWidth="1"/>
  </cols>
  <sheetData>
    <row r="1" spans="1:10" x14ac:dyDescent="0.3">
      <c r="A1" s="3" t="s">
        <v>6</v>
      </c>
      <c r="B1" s="5" t="s">
        <v>196</v>
      </c>
      <c r="F1" s="4" t="s">
        <v>7</v>
      </c>
      <c r="G1" s="5" t="s">
        <v>8</v>
      </c>
    </row>
    <row r="2" spans="1:10" x14ac:dyDescent="0.3">
      <c r="A2" s="6" t="s">
        <v>197</v>
      </c>
      <c r="B2" s="6" t="s">
        <v>198</v>
      </c>
      <c r="C2" s="6" t="s">
        <v>199</v>
      </c>
      <c r="D2" s="12" t="s">
        <v>200</v>
      </c>
      <c r="F2" s="6" t="s">
        <v>10</v>
      </c>
      <c r="G2" s="6" t="s">
        <v>11</v>
      </c>
      <c r="H2" s="6" t="s">
        <v>12</v>
      </c>
      <c r="I2" s="6" t="s">
        <v>13</v>
      </c>
      <c r="J2" s="12" t="s">
        <v>14</v>
      </c>
    </row>
    <row r="3" spans="1:10" x14ac:dyDescent="0.3">
      <c r="A3" s="7">
        <v>45450</v>
      </c>
      <c r="B3" s="6" t="s">
        <v>201</v>
      </c>
      <c r="C3" s="13">
        <v>0.47222222222222227</v>
      </c>
      <c r="D3" s="6" t="str">
        <f>IF(AND(WEEKDAY(A3,1)=1,B3="가전"),"재방송","")</f>
        <v/>
      </c>
      <c r="F3" s="6" t="s">
        <v>15</v>
      </c>
      <c r="G3" s="8">
        <v>15000</v>
      </c>
      <c r="H3" s="6">
        <v>354</v>
      </c>
      <c r="I3" s="8">
        <v>5310000</v>
      </c>
      <c r="J3" s="6" t="str">
        <f>IF(OR(H3&gt;=350,I3&gt;=AVERAGE($I$3:$I$11)),"우수","")</f>
        <v>우수</v>
      </c>
    </row>
    <row r="4" spans="1:10" x14ac:dyDescent="0.3">
      <c r="A4" s="7">
        <v>45451</v>
      </c>
      <c r="B4" s="6" t="s">
        <v>202</v>
      </c>
      <c r="C4" s="13">
        <v>0.69097222222222221</v>
      </c>
      <c r="D4" s="6" t="str">
        <f t="shared" ref="D4:D11" si="0">IF(AND(WEEKDAY(A4,1)=1,B4="가전"),"재방송","")</f>
        <v/>
      </c>
      <c r="F4" s="6" t="s">
        <v>16</v>
      </c>
      <c r="G4" s="8">
        <v>15800</v>
      </c>
      <c r="H4" s="6">
        <v>293</v>
      </c>
      <c r="I4" s="8">
        <v>4629400</v>
      </c>
      <c r="J4" s="6" t="str">
        <f t="shared" ref="J4:J11" si="1">IF(OR(H4&gt;=350,I4&gt;=AVERAGE($I$3:$I$11)),"우수","")</f>
        <v/>
      </c>
    </row>
    <row r="5" spans="1:10" x14ac:dyDescent="0.3">
      <c r="A5" s="7">
        <v>45452</v>
      </c>
      <c r="B5" s="6" t="s">
        <v>203</v>
      </c>
      <c r="C5" s="13">
        <v>0.5</v>
      </c>
      <c r="D5" s="6" t="str">
        <f t="shared" si="0"/>
        <v>재방송</v>
      </c>
      <c r="F5" s="6" t="s">
        <v>17</v>
      </c>
      <c r="G5" s="8">
        <v>14600</v>
      </c>
      <c r="H5" s="6">
        <v>331</v>
      </c>
      <c r="I5" s="8">
        <v>4832600</v>
      </c>
      <c r="J5" s="6" t="str">
        <f t="shared" si="1"/>
        <v>우수</v>
      </c>
    </row>
    <row r="6" spans="1:10" x14ac:dyDescent="0.3">
      <c r="A6" s="7">
        <v>45457</v>
      </c>
      <c r="B6" s="6" t="s">
        <v>201</v>
      </c>
      <c r="C6" s="13">
        <v>0.77083333333333337</v>
      </c>
      <c r="D6" s="6" t="str">
        <f t="shared" si="0"/>
        <v/>
      </c>
      <c r="F6" s="6" t="s">
        <v>18</v>
      </c>
      <c r="G6" s="8">
        <v>15400</v>
      </c>
      <c r="H6" s="6">
        <v>286</v>
      </c>
      <c r="I6" s="8">
        <v>4404400</v>
      </c>
      <c r="J6" s="6" t="str">
        <f t="shared" si="1"/>
        <v/>
      </c>
    </row>
    <row r="7" spans="1:10" x14ac:dyDescent="0.3">
      <c r="A7" s="7">
        <v>45458</v>
      </c>
      <c r="B7" s="6" t="s">
        <v>202</v>
      </c>
      <c r="C7" s="13">
        <v>0.86805555555555547</v>
      </c>
      <c r="D7" s="6" t="str">
        <f t="shared" si="0"/>
        <v/>
      </c>
      <c r="F7" s="6" t="s">
        <v>19</v>
      </c>
      <c r="G7" s="8">
        <v>15000</v>
      </c>
      <c r="H7" s="6">
        <v>269</v>
      </c>
      <c r="I7" s="8">
        <v>4035000</v>
      </c>
      <c r="J7" s="6" t="str">
        <f t="shared" si="1"/>
        <v/>
      </c>
    </row>
    <row r="8" spans="1:10" x14ac:dyDescent="0.3">
      <c r="A8" s="7">
        <v>45459</v>
      </c>
      <c r="B8" s="6" t="s">
        <v>203</v>
      </c>
      <c r="C8" s="13">
        <v>0.73958333333333337</v>
      </c>
      <c r="D8" s="6" t="str">
        <f t="shared" si="0"/>
        <v>재방송</v>
      </c>
      <c r="F8" s="6" t="s">
        <v>20</v>
      </c>
      <c r="G8" s="8">
        <v>16000</v>
      </c>
      <c r="H8" s="6">
        <v>308</v>
      </c>
      <c r="I8" s="8">
        <v>4928000</v>
      </c>
      <c r="J8" s="6" t="str">
        <f t="shared" si="1"/>
        <v>우수</v>
      </c>
    </row>
    <row r="9" spans="1:10" x14ac:dyDescent="0.3">
      <c r="A9" s="7">
        <v>45464</v>
      </c>
      <c r="B9" s="6" t="s">
        <v>202</v>
      </c>
      <c r="C9" s="13">
        <v>0.80208333333333337</v>
      </c>
      <c r="D9" s="6" t="str">
        <f t="shared" si="0"/>
        <v/>
      </c>
      <c r="F9" s="6" t="s">
        <v>21</v>
      </c>
      <c r="G9" s="8">
        <v>15500</v>
      </c>
      <c r="H9" s="6">
        <v>326</v>
      </c>
      <c r="I9" s="8">
        <v>5053000</v>
      </c>
      <c r="J9" s="6" t="str">
        <f t="shared" si="1"/>
        <v>우수</v>
      </c>
    </row>
    <row r="10" spans="1:10" x14ac:dyDescent="0.3">
      <c r="A10" s="7">
        <v>45465</v>
      </c>
      <c r="B10" s="6" t="s">
        <v>203</v>
      </c>
      <c r="C10" s="13">
        <v>0.875</v>
      </c>
      <c r="D10" s="6" t="str">
        <f t="shared" si="0"/>
        <v/>
      </c>
      <c r="F10" s="6" t="s">
        <v>22</v>
      </c>
      <c r="G10" s="8">
        <v>15800</v>
      </c>
      <c r="H10" s="6">
        <v>367</v>
      </c>
      <c r="I10" s="8">
        <v>5798600</v>
      </c>
      <c r="J10" s="6" t="str">
        <f t="shared" si="1"/>
        <v>우수</v>
      </c>
    </row>
    <row r="11" spans="1:10" x14ac:dyDescent="0.3">
      <c r="A11" s="7">
        <v>45466</v>
      </c>
      <c r="B11" s="6" t="s">
        <v>201</v>
      </c>
      <c r="C11" s="13">
        <v>0.93055555555555547</v>
      </c>
      <c r="D11" s="6" t="str">
        <f t="shared" si="0"/>
        <v/>
      </c>
      <c r="F11" s="6" t="s">
        <v>23</v>
      </c>
      <c r="G11" s="8">
        <v>16700</v>
      </c>
      <c r="H11" s="6">
        <v>250</v>
      </c>
      <c r="I11" s="8">
        <v>4175000</v>
      </c>
      <c r="J11" s="6" t="str">
        <f t="shared" si="1"/>
        <v/>
      </c>
    </row>
    <row r="13" spans="1:10" x14ac:dyDescent="0.3">
      <c r="A13" s="4" t="s">
        <v>24</v>
      </c>
      <c r="B13" s="5" t="s">
        <v>25</v>
      </c>
      <c r="G13" s="4" t="s">
        <v>26</v>
      </c>
      <c r="H13" s="5" t="s">
        <v>27</v>
      </c>
    </row>
    <row r="14" spans="1:10" x14ac:dyDescent="0.3">
      <c r="A14" s="6" t="s">
        <v>28</v>
      </c>
      <c r="B14" s="6" t="s">
        <v>29</v>
      </c>
      <c r="C14" s="6" t="s">
        <v>30</v>
      </c>
      <c r="D14" s="6" t="s">
        <v>12</v>
      </c>
      <c r="G14" s="6" t="s">
        <v>31</v>
      </c>
      <c r="H14" s="6" t="s">
        <v>32</v>
      </c>
      <c r="I14" s="6" t="s">
        <v>33</v>
      </c>
      <c r="J14" s="12" t="s">
        <v>34</v>
      </c>
    </row>
    <row r="15" spans="1:10" x14ac:dyDescent="0.3">
      <c r="A15" s="6" t="s">
        <v>35</v>
      </c>
      <c r="B15" s="6" t="s">
        <v>36</v>
      </c>
      <c r="C15" s="6" t="s">
        <v>37</v>
      </c>
      <c r="D15" s="8">
        <v>6352</v>
      </c>
      <c r="G15" s="6">
        <v>321001</v>
      </c>
      <c r="H15" s="6" t="s">
        <v>38</v>
      </c>
      <c r="I15" s="6">
        <v>10.89</v>
      </c>
      <c r="J15" s="6">
        <f>IFERROR(_xlfn.RANK.EQ(I15,$I$15:$I$24,1),"실격")</f>
        <v>8</v>
      </c>
    </row>
    <row r="16" spans="1:10" x14ac:dyDescent="0.3">
      <c r="A16" s="6" t="s">
        <v>39</v>
      </c>
      <c r="B16" s="6" t="s">
        <v>36</v>
      </c>
      <c r="C16" s="6" t="s">
        <v>40</v>
      </c>
      <c r="D16" s="8">
        <v>3967</v>
      </c>
      <c r="G16" s="6">
        <v>321002</v>
      </c>
      <c r="H16" s="6" t="s">
        <v>41</v>
      </c>
      <c r="I16" s="6">
        <v>10.65</v>
      </c>
      <c r="J16" s="6">
        <f t="shared" ref="J16:J24" si="2">IFERROR(_xlfn.RANK.EQ(I16,$I$15:$I$24,1),"실격")</f>
        <v>4</v>
      </c>
    </row>
    <row r="17" spans="1:10" x14ac:dyDescent="0.3">
      <c r="A17" s="6" t="s">
        <v>42</v>
      </c>
      <c r="B17" s="6" t="s">
        <v>36</v>
      </c>
      <c r="C17" s="6" t="s">
        <v>40</v>
      </c>
      <c r="D17" s="8">
        <v>4005</v>
      </c>
      <c r="G17" s="6">
        <v>321003</v>
      </c>
      <c r="H17" s="6" t="s">
        <v>43</v>
      </c>
      <c r="I17" s="6">
        <v>10.92</v>
      </c>
      <c r="J17" s="6">
        <f t="shared" si="2"/>
        <v>9</v>
      </c>
    </row>
    <row r="18" spans="1:10" x14ac:dyDescent="0.3">
      <c r="A18" s="6" t="s">
        <v>44</v>
      </c>
      <c r="B18" s="6" t="s">
        <v>36</v>
      </c>
      <c r="C18" s="6" t="s">
        <v>45</v>
      </c>
      <c r="D18" s="8">
        <v>6761</v>
      </c>
      <c r="G18" s="6">
        <v>321004</v>
      </c>
      <c r="H18" s="6" t="s">
        <v>46</v>
      </c>
      <c r="I18" s="6">
        <v>10.56</v>
      </c>
      <c r="J18" s="6">
        <f t="shared" si="2"/>
        <v>1</v>
      </c>
    </row>
    <row r="19" spans="1:10" x14ac:dyDescent="0.3">
      <c r="A19" s="6" t="s">
        <v>47</v>
      </c>
      <c r="B19" s="6" t="s">
        <v>36</v>
      </c>
      <c r="C19" s="6" t="s">
        <v>45</v>
      </c>
      <c r="D19" s="8">
        <v>5941</v>
      </c>
      <c r="G19" s="6">
        <v>321005</v>
      </c>
      <c r="H19" s="6" t="s">
        <v>48</v>
      </c>
      <c r="I19" s="6">
        <v>10.84</v>
      </c>
      <c r="J19" s="6">
        <f t="shared" si="2"/>
        <v>7</v>
      </c>
    </row>
    <row r="20" spans="1:10" x14ac:dyDescent="0.3">
      <c r="A20" s="6" t="s">
        <v>49</v>
      </c>
      <c r="B20" s="6" t="s">
        <v>50</v>
      </c>
      <c r="C20" s="6" t="s">
        <v>37</v>
      </c>
      <c r="D20" s="8">
        <v>4492</v>
      </c>
      <c r="G20" s="6">
        <v>321006</v>
      </c>
      <c r="H20" s="6" t="s">
        <v>51</v>
      </c>
      <c r="I20" s="6">
        <v>10.68</v>
      </c>
      <c r="J20" s="6">
        <f t="shared" si="2"/>
        <v>5</v>
      </c>
    </row>
    <row r="21" spans="1:10" x14ac:dyDescent="0.3">
      <c r="A21" s="6" t="s">
        <v>52</v>
      </c>
      <c r="B21" s="6" t="s">
        <v>50</v>
      </c>
      <c r="C21" s="6" t="s">
        <v>40</v>
      </c>
      <c r="D21" s="8">
        <v>5927</v>
      </c>
      <c r="G21" s="6">
        <v>321007</v>
      </c>
      <c r="H21" s="6" t="s">
        <v>53</v>
      </c>
      <c r="I21" s="6">
        <v>10.61</v>
      </c>
      <c r="J21" s="6">
        <f t="shared" si="2"/>
        <v>3</v>
      </c>
    </row>
    <row r="22" spans="1:10" x14ac:dyDescent="0.3">
      <c r="A22" s="6" t="s">
        <v>54</v>
      </c>
      <c r="B22" s="6" t="s">
        <v>50</v>
      </c>
      <c r="C22" s="6" t="s">
        <v>40</v>
      </c>
      <c r="D22" s="8">
        <v>6315</v>
      </c>
      <c r="E22" s="1" t="s">
        <v>55</v>
      </c>
      <c r="G22" s="6">
        <v>321008</v>
      </c>
      <c r="H22" s="6" t="s">
        <v>56</v>
      </c>
      <c r="I22" s="6"/>
      <c r="J22" s="6" t="str">
        <f t="shared" si="2"/>
        <v>실격</v>
      </c>
    </row>
    <row r="23" spans="1:10" x14ac:dyDescent="0.3">
      <c r="A23" s="6" t="s">
        <v>57</v>
      </c>
      <c r="B23" s="6" t="s">
        <v>50</v>
      </c>
      <c r="C23" s="6" t="s">
        <v>45</v>
      </c>
      <c r="D23" s="8">
        <v>3067</v>
      </c>
      <c r="E23" s="6" t="s">
        <v>204</v>
      </c>
      <c r="G23" s="6">
        <v>321009</v>
      </c>
      <c r="H23" s="6" t="s">
        <v>58</v>
      </c>
      <c r="I23" s="6">
        <v>10.59</v>
      </c>
      <c r="J23" s="6">
        <f t="shared" si="2"/>
        <v>2</v>
      </c>
    </row>
    <row r="24" spans="1:10" x14ac:dyDescent="0.3">
      <c r="A24" s="30" t="s">
        <v>59</v>
      </c>
      <c r="B24" s="31"/>
      <c r="C24" s="32"/>
      <c r="D24" s="8">
        <f>ROUND(DSUM(A14:D23,D14,$E$23:$E$24)/DCOUNTA(A14:D23,D14,$E$23:$E$24),-2)</f>
        <v>5100</v>
      </c>
      <c r="E24" s="6" t="s">
        <v>205</v>
      </c>
      <c r="G24" s="6">
        <v>321010</v>
      </c>
      <c r="H24" s="6" t="s">
        <v>60</v>
      </c>
      <c r="I24" s="6">
        <v>10.72</v>
      </c>
      <c r="J24" s="6">
        <f t="shared" si="2"/>
        <v>6</v>
      </c>
    </row>
    <row r="26" spans="1:10" x14ac:dyDescent="0.3">
      <c r="A26" s="4" t="s">
        <v>61</v>
      </c>
      <c r="B26" s="5" t="s">
        <v>184</v>
      </c>
    </row>
    <row r="27" spans="1:10" x14ac:dyDescent="0.3">
      <c r="A27" s="6" t="s">
        <v>185</v>
      </c>
      <c r="B27" s="6" t="s">
        <v>186</v>
      </c>
      <c r="C27" s="6" t="s">
        <v>187</v>
      </c>
    </row>
    <row r="28" spans="1:10" x14ac:dyDescent="0.3">
      <c r="A28" s="6">
        <v>10201</v>
      </c>
      <c r="B28" s="6" t="s">
        <v>188</v>
      </c>
      <c r="C28" s="11">
        <v>0.10038194444444444</v>
      </c>
    </row>
    <row r="29" spans="1:10" x14ac:dyDescent="0.3">
      <c r="A29" s="6">
        <v>35014</v>
      </c>
      <c r="B29" s="6" t="s">
        <v>189</v>
      </c>
      <c r="C29" s="11">
        <v>9.6828703703703708E-2</v>
      </c>
    </row>
    <row r="30" spans="1:10" x14ac:dyDescent="0.3">
      <c r="A30" s="6">
        <v>22009</v>
      </c>
      <c r="B30" s="6" t="s">
        <v>190</v>
      </c>
      <c r="C30" s="11">
        <v>9.3148148148148147E-2</v>
      </c>
    </row>
    <row r="31" spans="1:10" x14ac:dyDescent="0.3">
      <c r="A31" s="6">
        <v>30871</v>
      </c>
      <c r="B31" s="6" t="s">
        <v>191</v>
      </c>
      <c r="C31" s="11">
        <v>0.10832175925925926</v>
      </c>
    </row>
    <row r="32" spans="1:10" x14ac:dyDescent="0.3">
      <c r="A32" s="6">
        <v>29665</v>
      </c>
      <c r="B32" s="6" t="s">
        <v>192</v>
      </c>
      <c r="C32" s="11">
        <v>0.10306712962962962</v>
      </c>
    </row>
    <row r="33" spans="1:5" x14ac:dyDescent="0.3">
      <c r="A33" s="6">
        <v>13954</v>
      </c>
      <c r="B33" s="6" t="s">
        <v>193</v>
      </c>
      <c r="C33" s="11">
        <v>9.8043981481481482E-2</v>
      </c>
      <c r="D33" s="33" t="s">
        <v>194</v>
      </c>
      <c r="E33" s="33"/>
    </row>
    <row r="34" spans="1:5" x14ac:dyDescent="0.3">
      <c r="A34" s="6">
        <v>24832</v>
      </c>
      <c r="B34" s="6" t="s">
        <v>195</v>
      </c>
      <c r="C34" s="11">
        <v>9.6261574074074083E-2</v>
      </c>
      <c r="D34" s="34" t="str">
        <f>HOUR(SMALL(C28:C34,1))&amp;"시간"&amp;MINUTE(SMALL(C28:C34,1))&amp;"분"&amp;SECOND(SMALL(C28:C34,1))&amp;"초"</f>
        <v>2시간14분8초</v>
      </c>
      <c r="E34" s="34"/>
    </row>
  </sheetData>
  <mergeCells count="3">
    <mergeCell ref="A24:C24"/>
    <mergeCell ref="D33:E33"/>
    <mergeCell ref="D34:E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E32"/>
  <sheetViews>
    <sheetView tabSelected="1" topLeftCell="A10" workbookViewId="0">
      <selection activeCell="B24" sqref="B24"/>
    </sheetView>
  </sheetViews>
  <sheetFormatPr defaultRowHeight="16.5" x14ac:dyDescent="0.3"/>
  <cols>
    <col min="1" max="1" width="20.125" bestFit="1" customWidth="1"/>
    <col min="2" max="5" width="13.625" bestFit="1" customWidth="1"/>
    <col min="6" max="6" width="14.875" bestFit="1" customWidth="1"/>
    <col min="7" max="9" width="15.25" bestFit="1" customWidth="1"/>
    <col min="10" max="11" width="20.125" bestFit="1" customWidth="1"/>
  </cols>
  <sheetData>
    <row r="1" spans="1:5" ht="20.25" x14ac:dyDescent="0.3">
      <c r="A1" s="24" t="s">
        <v>123</v>
      </c>
      <c r="B1" s="24"/>
      <c r="C1" s="24"/>
      <c r="D1" s="24"/>
      <c r="E1" s="24"/>
    </row>
    <row r="3" spans="1:5" x14ac:dyDescent="0.3">
      <c r="A3" s="6" t="s">
        <v>9</v>
      </c>
      <c r="B3" s="6" t="s">
        <v>124</v>
      </c>
      <c r="C3" s="6" t="s">
        <v>125</v>
      </c>
      <c r="D3" s="6" t="s">
        <v>126</v>
      </c>
      <c r="E3" s="6" t="s">
        <v>127</v>
      </c>
    </row>
    <row r="4" spans="1:5" x14ac:dyDescent="0.3">
      <c r="A4" s="6" t="s">
        <v>128</v>
      </c>
      <c r="B4" s="7">
        <v>45353</v>
      </c>
      <c r="C4" s="6" t="s">
        <v>129</v>
      </c>
      <c r="D4" s="6">
        <v>250</v>
      </c>
      <c r="E4" s="8">
        <f t="shared" ref="E4:E15" si="0">D4*35000</f>
        <v>8750000</v>
      </c>
    </row>
    <row r="5" spans="1:5" x14ac:dyDescent="0.3">
      <c r="A5" s="6" t="s">
        <v>130</v>
      </c>
      <c r="B5" s="7">
        <v>45354</v>
      </c>
      <c r="C5" s="6" t="s">
        <v>131</v>
      </c>
      <c r="D5" s="6">
        <v>230</v>
      </c>
      <c r="E5" s="8">
        <f t="shared" si="0"/>
        <v>8050000</v>
      </c>
    </row>
    <row r="6" spans="1:5" x14ac:dyDescent="0.3">
      <c r="A6" s="6" t="s">
        <v>132</v>
      </c>
      <c r="B6" s="7">
        <v>45356</v>
      </c>
      <c r="C6" s="6" t="s">
        <v>133</v>
      </c>
      <c r="D6" s="6">
        <v>280</v>
      </c>
      <c r="E6" s="8">
        <f t="shared" si="0"/>
        <v>9800000</v>
      </c>
    </row>
    <row r="7" spans="1:5" x14ac:dyDescent="0.3">
      <c r="A7" s="6" t="s">
        <v>134</v>
      </c>
      <c r="B7" s="7">
        <v>45360</v>
      </c>
      <c r="C7" s="6" t="s">
        <v>135</v>
      </c>
      <c r="D7" s="6">
        <v>320</v>
      </c>
      <c r="E7" s="8">
        <f t="shared" si="0"/>
        <v>11200000</v>
      </c>
    </row>
    <row r="8" spans="1:5" x14ac:dyDescent="0.3">
      <c r="A8" s="6" t="s">
        <v>130</v>
      </c>
      <c r="B8" s="7">
        <v>45383</v>
      </c>
      <c r="C8" s="6" t="s">
        <v>136</v>
      </c>
      <c r="D8" s="6">
        <v>160</v>
      </c>
      <c r="E8" s="8">
        <f t="shared" si="0"/>
        <v>5600000</v>
      </c>
    </row>
    <row r="9" spans="1:5" x14ac:dyDescent="0.3">
      <c r="A9" s="6" t="s">
        <v>128</v>
      </c>
      <c r="B9" s="7">
        <v>45385</v>
      </c>
      <c r="C9" s="6" t="s">
        <v>137</v>
      </c>
      <c r="D9" s="6">
        <v>290</v>
      </c>
      <c r="E9" s="8">
        <f t="shared" si="0"/>
        <v>10150000</v>
      </c>
    </row>
    <row r="10" spans="1:5" x14ac:dyDescent="0.3">
      <c r="A10" s="6" t="s">
        <v>132</v>
      </c>
      <c r="B10" s="7">
        <v>45387</v>
      </c>
      <c r="C10" s="6" t="s">
        <v>138</v>
      </c>
      <c r="D10" s="6">
        <v>270</v>
      </c>
      <c r="E10" s="8">
        <f t="shared" si="0"/>
        <v>9450000</v>
      </c>
    </row>
    <row r="11" spans="1:5" x14ac:dyDescent="0.3">
      <c r="A11" s="6" t="s">
        <v>134</v>
      </c>
      <c r="B11" s="7">
        <v>45389</v>
      </c>
      <c r="C11" s="6" t="s">
        <v>139</v>
      </c>
      <c r="D11" s="6">
        <v>260</v>
      </c>
      <c r="E11" s="8">
        <f t="shared" si="0"/>
        <v>9100000</v>
      </c>
    </row>
    <row r="12" spans="1:5" x14ac:dyDescent="0.3">
      <c r="A12" s="6" t="s">
        <v>130</v>
      </c>
      <c r="B12" s="7">
        <v>45415</v>
      </c>
      <c r="C12" s="6" t="s">
        <v>140</v>
      </c>
      <c r="D12" s="6">
        <v>190</v>
      </c>
      <c r="E12" s="8">
        <f t="shared" si="0"/>
        <v>6650000</v>
      </c>
    </row>
    <row r="13" spans="1:5" x14ac:dyDescent="0.3">
      <c r="A13" s="6" t="s">
        <v>134</v>
      </c>
      <c r="B13" s="7">
        <v>45418</v>
      </c>
      <c r="C13" s="6" t="s">
        <v>141</v>
      </c>
      <c r="D13" s="6">
        <v>250</v>
      </c>
      <c r="E13" s="8">
        <f t="shared" si="0"/>
        <v>8750000</v>
      </c>
    </row>
    <row r="14" spans="1:5" x14ac:dyDescent="0.3">
      <c r="A14" s="6" t="s">
        <v>128</v>
      </c>
      <c r="B14" s="7">
        <v>45419</v>
      </c>
      <c r="C14" s="6" t="s">
        <v>142</v>
      </c>
      <c r="D14" s="6">
        <v>120</v>
      </c>
      <c r="E14" s="8">
        <f t="shared" si="0"/>
        <v>4200000</v>
      </c>
    </row>
    <row r="15" spans="1:5" x14ac:dyDescent="0.3">
      <c r="A15" s="6" t="s">
        <v>132</v>
      </c>
      <c r="B15" s="7">
        <v>45422</v>
      </c>
      <c r="C15" s="6" t="s">
        <v>143</v>
      </c>
      <c r="D15" s="6">
        <v>280</v>
      </c>
      <c r="E15" s="8">
        <f t="shared" si="0"/>
        <v>9800000</v>
      </c>
    </row>
    <row r="20" spans="1:4" x14ac:dyDescent="0.3">
      <c r="B20" s="18" t="s">
        <v>208</v>
      </c>
    </row>
    <row r="21" spans="1:4" x14ac:dyDescent="0.3">
      <c r="A21" s="18" t="s">
        <v>206</v>
      </c>
      <c r="B21" t="s">
        <v>128</v>
      </c>
      <c r="C21" t="s">
        <v>130</v>
      </c>
      <c r="D21" t="s">
        <v>207</v>
      </c>
    </row>
    <row r="22" spans="1:4" x14ac:dyDescent="0.3">
      <c r="A22" s="19" t="s">
        <v>161</v>
      </c>
    </row>
    <row r="23" spans="1:4" x14ac:dyDescent="0.3">
      <c r="A23" s="21" t="s">
        <v>209</v>
      </c>
      <c r="B23">
        <v>250</v>
      </c>
      <c r="C23">
        <v>230</v>
      </c>
      <c r="D23">
        <v>480</v>
      </c>
    </row>
    <row r="24" spans="1:4" x14ac:dyDescent="0.3">
      <c r="A24" s="21" t="s">
        <v>212</v>
      </c>
      <c r="B24" s="20">
        <v>8750000</v>
      </c>
      <c r="C24" s="20">
        <v>8050000</v>
      </c>
      <c r="D24" s="20">
        <v>16800000</v>
      </c>
    </row>
    <row r="25" spans="1:4" x14ac:dyDescent="0.3">
      <c r="A25" s="19" t="s">
        <v>162</v>
      </c>
    </row>
    <row r="26" spans="1:4" x14ac:dyDescent="0.3">
      <c r="A26" s="21" t="s">
        <v>209</v>
      </c>
      <c r="B26">
        <v>290</v>
      </c>
      <c r="C26">
        <v>160</v>
      </c>
      <c r="D26">
        <v>450</v>
      </c>
    </row>
    <row r="27" spans="1:4" x14ac:dyDescent="0.3">
      <c r="A27" s="21" t="s">
        <v>212</v>
      </c>
      <c r="B27" s="20">
        <v>10150000</v>
      </c>
      <c r="C27" s="20">
        <v>5600000</v>
      </c>
      <c r="D27" s="20">
        <v>15750000</v>
      </c>
    </row>
    <row r="28" spans="1:4" x14ac:dyDescent="0.3">
      <c r="A28" s="19" t="s">
        <v>163</v>
      </c>
    </row>
    <row r="29" spans="1:4" x14ac:dyDescent="0.3">
      <c r="A29" s="21" t="s">
        <v>209</v>
      </c>
      <c r="B29">
        <v>120</v>
      </c>
      <c r="C29">
        <v>190</v>
      </c>
      <c r="D29">
        <v>310</v>
      </c>
    </row>
    <row r="30" spans="1:4" x14ac:dyDescent="0.3">
      <c r="A30" s="21" t="s">
        <v>212</v>
      </c>
      <c r="B30" s="20">
        <v>4200000</v>
      </c>
      <c r="C30" s="20">
        <v>6650000</v>
      </c>
      <c r="D30" s="20">
        <v>10850000</v>
      </c>
    </row>
    <row r="31" spans="1:4" x14ac:dyDescent="0.3">
      <c r="A31" s="19" t="s">
        <v>210</v>
      </c>
      <c r="B31">
        <v>660</v>
      </c>
      <c r="C31">
        <v>580</v>
      </c>
      <c r="D31">
        <v>1240</v>
      </c>
    </row>
    <row r="32" spans="1:4" x14ac:dyDescent="0.3">
      <c r="A32" s="19" t="s">
        <v>211</v>
      </c>
      <c r="B32" s="20">
        <v>23100000</v>
      </c>
      <c r="C32" s="20">
        <v>20300000</v>
      </c>
      <c r="D32" s="20">
        <v>43400000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17"/>
  <sheetViews>
    <sheetView workbookViewId="0">
      <selection activeCell="L15" sqref="L15"/>
    </sheetView>
  </sheetViews>
  <sheetFormatPr defaultRowHeight="16.5" x14ac:dyDescent="0.3"/>
  <cols>
    <col min="1" max="1" width="10.625" customWidth="1"/>
    <col min="2" max="4" width="10.125" customWidth="1"/>
    <col min="6" max="6" width="10.625" customWidth="1"/>
    <col min="7" max="9" width="10.125" customWidth="1"/>
  </cols>
  <sheetData>
    <row r="1" spans="1:9" x14ac:dyDescent="0.3">
      <c r="A1" s="3" t="s">
        <v>6</v>
      </c>
      <c r="B1" s="5" t="s">
        <v>144</v>
      </c>
      <c r="D1" s="9" t="s">
        <v>145</v>
      </c>
      <c r="F1" s="4" t="s">
        <v>7</v>
      </c>
      <c r="G1" s="5" t="s">
        <v>146</v>
      </c>
      <c r="I1" s="9" t="s">
        <v>145</v>
      </c>
    </row>
    <row r="2" spans="1:9" x14ac:dyDescent="0.3">
      <c r="A2" s="6" t="s">
        <v>9</v>
      </c>
      <c r="B2" s="6" t="s">
        <v>147</v>
      </c>
      <c r="C2" s="6" t="s">
        <v>148</v>
      </c>
      <c r="D2" s="6" t="s">
        <v>149</v>
      </c>
      <c r="F2" s="6" t="s">
        <v>9</v>
      </c>
      <c r="G2" s="6" t="s">
        <v>147</v>
      </c>
      <c r="H2" s="6" t="s">
        <v>148</v>
      </c>
      <c r="I2" s="6" t="s">
        <v>149</v>
      </c>
    </row>
    <row r="3" spans="1:9" x14ac:dyDescent="0.3">
      <c r="A3" s="6" t="s">
        <v>150</v>
      </c>
      <c r="B3" s="8">
        <v>110523</v>
      </c>
      <c r="C3" s="8">
        <v>61579</v>
      </c>
      <c r="D3" s="8">
        <v>140849</v>
      </c>
      <c r="F3" s="6" t="s">
        <v>150</v>
      </c>
      <c r="G3" s="8">
        <v>122803</v>
      </c>
      <c r="H3" s="8">
        <v>66214</v>
      </c>
      <c r="I3" s="8">
        <v>142272</v>
      </c>
    </row>
    <row r="4" spans="1:9" x14ac:dyDescent="0.3">
      <c r="A4" s="6" t="s">
        <v>151</v>
      </c>
      <c r="B4" s="8">
        <v>91232</v>
      </c>
      <c r="C4" s="8">
        <v>116204</v>
      </c>
      <c r="D4" s="8">
        <v>128325</v>
      </c>
      <c r="F4" s="6" t="s">
        <v>151</v>
      </c>
      <c r="G4" s="8">
        <v>90329</v>
      </c>
      <c r="H4" s="8">
        <v>123621</v>
      </c>
      <c r="I4" s="8">
        <v>141016</v>
      </c>
    </row>
    <row r="5" spans="1:9" x14ac:dyDescent="0.3">
      <c r="A5" s="6" t="s">
        <v>152</v>
      </c>
      <c r="B5" s="8">
        <v>146620</v>
      </c>
      <c r="C5" s="8">
        <v>106968</v>
      </c>
      <c r="D5" s="8">
        <v>93171</v>
      </c>
      <c r="F5" s="6" t="s">
        <v>152</v>
      </c>
      <c r="G5" s="8">
        <v>137028</v>
      </c>
      <c r="H5" s="8">
        <v>111425</v>
      </c>
      <c r="I5" s="8">
        <v>96053</v>
      </c>
    </row>
    <row r="6" spans="1:9" x14ac:dyDescent="0.3">
      <c r="A6" s="6" t="s">
        <v>153</v>
      </c>
      <c r="B6" s="8">
        <v>109703</v>
      </c>
      <c r="C6" s="8">
        <v>132462</v>
      </c>
      <c r="D6" s="8">
        <v>106147</v>
      </c>
      <c r="F6" s="6" t="s">
        <v>153</v>
      </c>
      <c r="G6" s="8">
        <v>113096</v>
      </c>
      <c r="H6" s="8">
        <v>128604</v>
      </c>
      <c r="I6" s="8">
        <v>115377</v>
      </c>
    </row>
    <row r="7" spans="1:9" x14ac:dyDescent="0.3">
      <c r="A7" s="6" t="s">
        <v>154</v>
      </c>
      <c r="B7" s="8">
        <v>51997</v>
      </c>
      <c r="C7" s="8">
        <v>73957</v>
      </c>
      <c r="D7" s="8">
        <v>130856</v>
      </c>
      <c r="F7" s="6" t="s">
        <v>154</v>
      </c>
      <c r="G7" s="8">
        <v>49521</v>
      </c>
      <c r="H7" s="8">
        <v>76244</v>
      </c>
      <c r="I7" s="8">
        <v>137743</v>
      </c>
    </row>
    <row r="8" spans="1:9" x14ac:dyDescent="0.3">
      <c r="A8" s="6" t="s">
        <v>155</v>
      </c>
      <c r="B8" s="8">
        <v>79689</v>
      </c>
      <c r="C8" s="8">
        <v>124114</v>
      </c>
      <c r="D8" s="8">
        <v>128929</v>
      </c>
      <c r="F8" s="6" t="s">
        <v>155</v>
      </c>
      <c r="G8" s="8">
        <v>73109</v>
      </c>
      <c r="H8" s="8">
        <v>113866</v>
      </c>
      <c r="I8" s="8">
        <v>120494</v>
      </c>
    </row>
    <row r="10" spans="1:9" x14ac:dyDescent="0.3">
      <c r="A10" s="4" t="s">
        <v>24</v>
      </c>
      <c r="B10" s="5" t="s">
        <v>156</v>
      </c>
      <c r="D10" s="9" t="s">
        <v>145</v>
      </c>
      <c r="F10" s="4" t="s">
        <v>26</v>
      </c>
      <c r="G10" s="5" t="s">
        <v>157</v>
      </c>
      <c r="I10" s="9" t="s">
        <v>145</v>
      </c>
    </row>
    <row r="11" spans="1:9" x14ac:dyDescent="0.3">
      <c r="A11" s="6" t="s">
        <v>9</v>
      </c>
      <c r="B11" s="6" t="s">
        <v>147</v>
      </c>
      <c r="C11" s="6" t="s">
        <v>148</v>
      </c>
      <c r="D11" s="6" t="s">
        <v>149</v>
      </c>
      <c r="F11" s="6" t="s">
        <v>9</v>
      </c>
      <c r="G11" s="6" t="s">
        <v>147</v>
      </c>
      <c r="H11" s="6" t="s">
        <v>148</v>
      </c>
      <c r="I11" s="6" t="s">
        <v>149</v>
      </c>
    </row>
    <row r="12" spans="1:9" x14ac:dyDescent="0.3">
      <c r="A12" s="6" t="s">
        <v>150</v>
      </c>
      <c r="B12" s="8">
        <v>123151</v>
      </c>
      <c r="C12" s="8">
        <v>60969</v>
      </c>
      <c r="D12" s="8">
        <v>153097</v>
      </c>
      <c r="F12" s="6" t="s">
        <v>213</v>
      </c>
      <c r="G12" s="8">
        <v>114829.83333333333</v>
      </c>
      <c r="H12" s="8">
        <v>95413</v>
      </c>
      <c r="I12" s="8">
        <v>128444</v>
      </c>
    </row>
    <row r="13" spans="1:9" x14ac:dyDescent="0.3">
      <c r="A13" s="6" t="s">
        <v>151</v>
      </c>
      <c r="B13" s="8">
        <v>82938</v>
      </c>
      <c r="C13" s="8">
        <v>113925</v>
      </c>
      <c r="D13" s="8">
        <v>135079</v>
      </c>
      <c r="F13" s="6" t="s">
        <v>214</v>
      </c>
      <c r="G13" s="8">
        <v>109519.33333333333</v>
      </c>
      <c r="H13" s="8">
        <v>112194.5</v>
      </c>
      <c r="I13" s="8">
        <v>108929.83333333333</v>
      </c>
    </row>
    <row r="14" spans="1:9" x14ac:dyDescent="0.3">
      <c r="A14" s="6" t="s">
        <v>152</v>
      </c>
      <c r="B14" s="8">
        <v>140981</v>
      </c>
      <c r="C14" s="8">
        <v>101874</v>
      </c>
      <c r="D14" s="8">
        <v>84701</v>
      </c>
    </row>
    <row r="15" spans="1:9" x14ac:dyDescent="0.3">
      <c r="A15" s="6" t="s">
        <v>153</v>
      </c>
      <c r="B15" s="8">
        <v>109703</v>
      </c>
      <c r="C15" s="8">
        <v>122650</v>
      </c>
      <c r="D15" s="8">
        <v>112922</v>
      </c>
    </row>
    <row r="16" spans="1:9" x14ac:dyDescent="0.3">
      <c r="A16" s="6" t="s">
        <v>154</v>
      </c>
      <c r="B16" s="8">
        <v>47704</v>
      </c>
      <c r="C16" s="8">
        <v>73957</v>
      </c>
      <c r="D16" s="8">
        <v>124625</v>
      </c>
    </row>
    <row r="17" spans="1:4" x14ac:dyDescent="0.3">
      <c r="A17" s="6" t="s">
        <v>155</v>
      </c>
      <c r="B17" s="8">
        <v>79689</v>
      </c>
      <c r="C17" s="8">
        <v>114920</v>
      </c>
      <c r="D17" s="8">
        <v>130231</v>
      </c>
    </row>
  </sheetData>
  <dataConsolidate function="average" topLabels="1">
    <dataRefs count="3">
      <dataRef ref="A2:D8" sheet="분석작업-2"/>
      <dataRef ref="F2:I8" sheet="분석작업-2"/>
      <dataRef ref="A11:D17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10"/>
  <sheetViews>
    <sheetView workbookViewId="0">
      <selection activeCell="H18" sqref="H18"/>
    </sheetView>
  </sheetViews>
  <sheetFormatPr defaultRowHeight="16.5" x14ac:dyDescent="0.3"/>
  <cols>
    <col min="2" max="8" width="8.125" customWidth="1"/>
  </cols>
  <sheetData>
    <row r="1" spans="1:8" ht="20.25" x14ac:dyDescent="0.3">
      <c r="A1" s="24" t="s">
        <v>158</v>
      </c>
      <c r="B1" s="24"/>
      <c r="C1" s="24"/>
      <c r="D1" s="24"/>
      <c r="E1" s="24"/>
      <c r="F1" s="24"/>
      <c r="G1" s="24"/>
      <c r="H1" s="24"/>
    </row>
    <row r="2" spans="1:8" x14ac:dyDescent="0.3">
      <c r="H2" s="9" t="s">
        <v>173</v>
      </c>
    </row>
    <row r="3" spans="1:8" x14ac:dyDescent="0.3">
      <c r="A3" s="6" t="s">
        <v>62</v>
      </c>
      <c r="B3" s="6" t="s">
        <v>159</v>
      </c>
      <c r="C3" s="6" t="s">
        <v>160</v>
      </c>
      <c r="D3" s="6" t="s">
        <v>161</v>
      </c>
      <c r="E3" s="6" t="s">
        <v>162</v>
      </c>
      <c r="F3" s="6" t="s">
        <v>163</v>
      </c>
      <c r="G3" s="6" t="s">
        <v>164</v>
      </c>
      <c r="H3" s="6" t="s">
        <v>165</v>
      </c>
    </row>
    <row r="4" spans="1:8" x14ac:dyDescent="0.3">
      <c r="A4" s="6" t="s">
        <v>166</v>
      </c>
      <c r="B4" s="22">
        <v>1826</v>
      </c>
      <c r="C4" s="22">
        <v>1619</v>
      </c>
      <c r="D4" s="22">
        <v>1765</v>
      </c>
      <c r="E4" s="22">
        <v>1585</v>
      </c>
      <c r="F4" s="22">
        <v>1678</v>
      </c>
      <c r="G4" s="22">
        <v>1509</v>
      </c>
      <c r="H4" s="22">
        <f>SUM(B4:G4)</f>
        <v>9982</v>
      </c>
    </row>
    <row r="5" spans="1:8" x14ac:dyDescent="0.3">
      <c r="A5" s="6" t="s">
        <v>167</v>
      </c>
      <c r="B5" s="22">
        <v>1126</v>
      </c>
      <c r="C5" s="22">
        <v>1325</v>
      </c>
      <c r="D5" s="22">
        <v>1545</v>
      </c>
      <c r="E5" s="22">
        <v>1599</v>
      </c>
      <c r="F5" s="22">
        <v>1620</v>
      </c>
      <c r="G5" s="22">
        <v>1572</v>
      </c>
      <c r="H5" s="22">
        <f t="shared" ref="H5:H10" si="0">SUM(B5:G5)</f>
        <v>8787</v>
      </c>
    </row>
    <row r="6" spans="1:8" x14ac:dyDescent="0.3">
      <c r="A6" s="6" t="s">
        <v>168</v>
      </c>
      <c r="B6" s="22">
        <v>674</v>
      </c>
      <c r="C6" s="22">
        <v>694</v>
      </c>
      <c r="D6" s="22">
        <v>706</v>
      </c>
      <c r="E6" s="22">
        <v>627</v>
      </c>
      <c r="F6" s="22">
        <v>762</v>
      </c>
      <c r="G6" s="22">
        <v>834</v>
      </c>
      <c r="H6" s="22">
        <f t="shared" si="0"/>
        <v>4297</v>
      </c>
    </row>
    <row r="7" spans="1:8" x14ac:dyDescent="0.3">
      <c r="A7" s="6" t="s">
        <v>169</v>
      </c>
      <c r="B7" s="22">
        <v>972</v>
      </c>
      <c r="C7" s="22">
        <v>1067</v>
      </c>
      <c r="D7" s="22">
        <v>904</v>
      </c>
      <c r="E7" s="22">
        <v>867</v>
      </c>
      <c r="F7" s="22">
        <v>1068</v>
      </c>
      <c r="G7" s="22">
        <v>975</v>
      </c>
      <c r="H7" s="22">
        <f t="shared" si="0"/>
        <v>5853</v>
      </c>
    </row>
    <row r="8" spans="1:8" x14ac:dyDescent="0.3">
      <c r="A8" s="6" t="s">
        <v>170</v>
      </c>
      <c r="B8" s="22">
        <v>1067</v>
      </c>
      <c r="C8" s="22">
        <v>957</v>
      </c>
      <c r="D8" s="22">
        <v>1055</v>
      </c>
      <c r="E8" s="22">
        <v>1136</v>
      </c>
      <c r="F8" s="22">
        <v>1132</v>
      </c>
      <c r="G8" s="22">
        <v>1085</v>
      </c>
      <c r="H8" s="22">
        <f t="shared" si="0"/>
        <v>6432</v>
      </c>
    </row>
    <row r="9" spans="1:8" x14ac:dyDescent="0.3">
      <c r="A9" s="6" t="s">
        <v>171</v>
      </c>
      <c r="B9" s="22">
        <v>864</v>
      </c>
      <c r="C9" s="22">
        <v>768</v>
      </c>
      <c r="D9" s="22">
        <v>697</v>
      </c>
      <c r="E9" s="22">
        <v>770</v>
      </c>
      <c r="F9" s="22">
        <v>768</v>
      </c>
      <c r="G9" s="22">
        <v>862</v>
      </c>
      <c r="H9" s="22">
        <f t="shared" si="0"/>
        <v>4729</v>
      </c>
    </row>
    <row r="10" spans="1:8" x14ac:dyDescent="0.3">
      <c r="A10" s="6" t="s">
        <v>172</v>
      </c>
      <c r="B10" s="22">
        <v>1358</v>
      </c>
      <c r="C10" s="22">
        <v>1209</v>
      </c>
      <c r="D10" s="22">
        <v>1167</v>
      </c>
      <c r="E10" s="22">
        <v>1215</v>
      </c>
      <c r="F10" s="22">
        <v>1267</v>
      </c>
      <c r="G10" s="22">
        <v>1187</v>
      </c>
      <c r="H10" s="22">
        <f t="shared" si="0"/>
        <v>7403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BE83-5530-4A5A-B9B9-4032C487BDAB}">
  <dimension ref="A1:F10"/>
  <sheetViews>
    <sheetView workbookViewId="0">
      <selection activeCell="I20" sqref="I20"/>
    </sheetView>
  </sheetViews>
  <sheetFormatPr defaultRowHeight="16.5" x14ac:dyDescent="0.3"/>
  <sheetData>
    <row r="1" spans="1:6" ht="20.25" x14ac:dyDescent="0.3">
      <c r="A1" s="24" t="s">
        <v>174</v>
      </c>
      <c r="B1" s="24"/>
      <c r="C1" s="24"/>
      <c r="D1" s="24"/>
      <c r="E1" s="24"/>
      <c r="F1" s="24"/>
    </row>
    <row r="3" spans="1:6" x14ac:dyDescent="0.3">
      <c r="A3" s="6" t="s">
        <v>1</v>
      </c>
      <c r="B3" s="6" t="s">
        <v>2</v>
      </c>
      <c r="C3" s="6" t="s">
        <v>3</v>
      </c>
      <c r="D3" s="6" t="s">
        <v>175</v>
      </c>
      <c r="E3" s="6" t="s">
        <v>176</v>
      </c>
      <c r="F3" s="6" t="s">
        <v>97</v>
      </c>
    </row>
    <row r="4" spans="1:6" x14ac:dyDescent="0.3">
      <c r="A4" s="6" t="s">
        <v>177</v>
      </c>
      <c r="B4" s="6" t="s">
        <v>4</v>
      </c>
      <c r="C4" s="6">
        <v>69</v>
      </c>
      <c r="D4" s="6">
        <v>77</v>
      </c>
      <c r="E4" s="6">
        <v>86</v>
      </c>
      <c r="F4" s="10">
        <f t="shared" ref="F4:F10" si="0">AVERAGE(C4:E4)</f>
        <v>77.333333333333329</v>
      </c>
    </row>
    <row r="5" spans="1:6" x14ac:dyDescent="0.3">
      <c r="A5" s="6" t="s">
        <v>178</v>
      </c>
      <c r="B5" s="6" t="s">
        <v>5</v>
      </c>
      <c r="C5" s="6">
        <v>78</v>
      </c>
      <c r="D5" s="6">
        <v>95</v>
      </c>
      <c r="E5" s="6">
        <v>78</v>
      </c>
      <c r="F5" s="10">
        <f t="shared" si="0"/>
        <v>83.666666666666671</v>
      </c>
    </row>
    <row r="6" spans="1:6" x14ac:dyDescent="0.3">
      <c r="A6" s="6" t="s">
        <v>179</v>
      </c>
      <c r="B6" s="6" t="s">
        <v>4</v>
      </c>
      <c r="C6" s="6">
        <v>99</v>
      </c>
      <c r="D6" s="6">
        <v>98</v>
      </c>
      <c r="E6" s="6">
        <v>83</v>
      </c>
      <c r="F6" s="10">
        <f t="shared" si="0"/>
        <v>93.333333333333329</v>
      </c>
    </row>
    <row r="7" spans="1:6" x14ac:dyDescent="0.3">
      <c r="A7" s="6" t="s">
        <v>180</v>
      </c>
      <c r="B7" s="6" t="s">
        <v>4</v>
      </c>
      <c r="C7" s="6">
        <v>67</v>
      </c>
      <c r="D7" s="6">
        <v>81</v>
      </c>
      <c r="E7" s="6">
        <v>67</v>
      </c>
      <c r="F7" s="10">
        <f t="shared" si="0"/>
        <v>71.666666666666671</v>
      </c>
    </row>
    <row r="8" spans="1:6" x14ac:dyDescent="0.3">
      <c r="A8" s="6" t="s">
        <v>181</v>
      </c>
      <c r="B8" s="6" t="s">
        <v>5</v>
      </c>
      <c r="C8" s="6">
        <v>86</v>
      </c>
      <c r="D8" s="6">
        <v>86</v>
      </c>
      <c r="E8" s="6">
        <v>74</v>
      </c>
      <c r="F8" s="10">
        <f t="shared" si="0"/>
        <v>82</v>
      </c>
    </row>
    <row r="9" spans="1:6" x14ac:dyDescent="0.3">
      <c r="A9" s="6" t="s">
        <v>182</v>
      </c>
      <c r="B9" s="6" t="s">
        <v>5</v>
      </c>
      <c r="C9" s="6">
        <v>81</v>
      </c>
      <c r="D9" s="6">
        <v>83</v>
      </c>
      <c r="E9" s="6">
        <v>98</v>
      </c>
      <c r="F9" s="10">
        <f t="shared" si="0"/>
        <v>87.333333333333329</v>
      </c>
    </row>
    <row r="10" spans="1:6" x14ac:dyDescent="0.3">
      <c r="A10" s="6" t="s">
        <v>183</v>
      </c>
      <c r="B10" s="6" t="s">
        <v>4</v>
      </c>
      <c r="C10" s="6">
        <v>95</v>
      </c>
      <c r="D10" s="6">
        <v>78</v>
      </c>
      <c r="E10" s="6">
        <v>89</v>
      </c>
      <c r="F10" s="10">
        <f t="shared" si="0"/>
        <v>87.333333333333329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김다온</cp:lastModifiedBy>
  <dcterms:created xsi:type="dcterms:W3CDTF">2023-04-27T08:01:32Z</dcterms:created>
  <dcterms:modified xsi:type="dcterms:W3CDTF">2026-01-05T12:10:26Z</dcterms:modified>
</cp:coreProperties>
</file>